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K34" i="1" l="1"/>
  <c r="J34" i="1"/>
  <c r="I34" i="1"/>
  <c r="M34" i="1" s="1"/>
  <c r="K33" i="1"/>
  <c r="J33" i="1"/>
  <c r="I33" i="1"/>
  <c r="M33" i="1" s="1"/>
  <c r="K32" i="1"/>
  <c r="J32" i="1"/>
  <c r="I32" i="1"/>
  <c r="M32" i="1" s="1"/>
  <c r="E32" i="1"/>
  <c r="E33" i="1" s="1"/>
  <c r="E34" i="1" s="1"/>
  <c r="I31" i="1"/>
  <c r="M31" i="1" s="1"/>
  <c r="J17" i="1"/>
  <c r="I17" i="1"/>
  <c r="D17" i="1"/>
  <c r="J16" i="1"/>
  <c r="I16" i="1"/>
  <c r="D16" i="1"/>
  <c r="J15" i="1"/>
  <c r="I15" i="1"/>
  <c r="D15" i="1"/>
  <c r="J14" i="1"/>
  <c r="I14" i="1"/>
  <c r="D14" i="1"/>
  <c r="J13" i="1"/>
  <c r="I13" i="1"/>
  <c r="D13" i="1"/>
  <c r="J12" i="1"/>
  <c r="I12" i="1"/>
  <c r="D12" i="1"/>
  <c r="L31" i="1" l="1"/>
  <c r="N31" i="1" s="1"/>
  <c r="O31" i="1" s="1"/>
  <c r="L32" i="1"/>
  <c r="N32" i="1" s="1"/>
  <c r="O32" i="1" s="1"/>
  <c r="L33" i="1"/>
  <c r="N33" i="1" s="1"/>
  <c r="O33" i="1" s="1"/>
  <c r="L34" i="1"/>
  <c r="N34" i="1" s="1"/>
  <c r="O34" i="1" s="1"/>
</calcChain>
</file>

<file path=xl/sharedStrings.xml><?xml version="1.0" encoding="utf-8"?>
<sst xmlns="http://schemas.openxmlformats.org/spreadsheetml/2006/main" count="24" uniqueCount="19">
  <si>
    <t>Ácido Galico</t>
  </si>
  <si>
    <t>D</t>
  </si>
  <si>
    <t>Concentracion mg/mL</t>
  </si>
  <si>
    <t>Abs 1</t>
  </si>
  <si>
    <t>Abs 2</t>
  </si>
  <si>
    <t>Abs 3</t>
  </si>
  <si>
    <t>Promedio Abs</t>
  </si>
  <si>
    <t>Dev .st.</t>
  </si>
  <si>
    <t xml:space="preserve">curva calibrazione standard </t>
  </si>
  <si>
    <t>Cordoncillo</t>
  </si>
  <si>
    <t>GAE 1</t>
  </si>
  <si>
    <t>GAE 2</t>
  </si>
  <si>
    <t>GAE 3</t>
  </si>
  <si>
    <t>GAE promedio = TPC in 0.25 mL</t>
  </si>
  <si>
    <t>GAE dev. St.</t>
  </si>
  <si>
    <t>TPC  (mg/mL)</t>
  </si>
  <si>
    <t xml:space="preserve">TPC (mg/g extracto) </t>
  </si>
  <si>
    <t>TPC (mg/g hojas)</t>
  </si>
  <si>
    <t>curva estratto vegetale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</si>
</sst>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.###"/>
  </numFmts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0" fontId="0" fillId="3" borderId="4" xfId="0" applyFill="1" applyBorder="1"/>
    <xf numFmtId="164" fontId="0" fillId="0" borderId="4" xfId="0" applyNumberFormat="1" applyBorder="1"/>
    <xf numFmtId="164" fontId="0" fillId="3" borderId="4" xfId="0" applyNumberFormat="1" applyFill="1" applyBorder="1"/>
    <xf numFmtId="164" fontId="0" fillId="0" borderId="4" xfId="0" applyNumberFormat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3" borderId="0" xfId="0" applyFill="1"/>
    <xf numFmtId="0" fontId="0" fillId="5" borderId="4" xfId="0" applyFill="1" applyBorder="1" applyAlignment="1">
      <alignment horizontal="center"/>
    </xf>
    <xf numFmtId="0" fontId="0" fillId="4" borderId="4" xfId="0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165" fontId="0" fillId="0" borderId="5" xfId="0" applyNumberFormat="1" applyFill="1" applyBorder="1" applyAlignment="1">
      <alignment horizontal="center" vertical="center"/>
    </xf>
    <xf numFmtId="166" fontId="0" fillId="0" borderId="5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/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rendline>
            <c:trendlineType val="linear"/>
            <c:dispRSqr val="1"/>
            <c:dispEq val="1"/>
            <c:trendlineLbl>
              <c:layout>
                <c:manualLayout>
                  <c:x val="0.19931911636045493"/>
                  <c:y val="0.45045239136774567"/>
                </c:manualLayout>
              </c:layout>
              <c:numFmt formatCode="General" sourceLinked="0"/>
            </c:trendlineLbl>
          </c:trendline>
          <c:xVal>
            <c:numRef>
              <c:f>'[1]Folin C.'!$B$7:$B$12</c:f>
              <c:numCache>
                <c:formatCode>General</c:formatCode>
                <c:ptCount val="6"/>
                <c:pt idx="0">
                  <c:v>2.5000000000000001E-2</c:v>
                </c:pt>
                <c:pt idx="1">
                  <c:v>0.05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</c:numCache>
            </c:numRef>
          </c:xVal>
          <c:yVal>
            <c:numRef>
              <c:f>'[1]Folin C.'!$F$7:$F$12</c:f>
              <c:numCache>
                <c:formatCode>0.000</c:formatCode>
                <c:ptCount val="6"/>
                <c:pt idx="0">
                  <c:v>0.18699999999999997</c:v>
                </c:pt>
                <c:pt idx="1">
                  <c:v>0.33800000000000002</c:v>
                </c:pt>
                <c:pt idx="2">
                  <c:v>0.57899999999999996</c:v>
                </c:pt>
                <c:pt idx="3">
                  <c:v>1.0215000000000001</c:v>
                </c:pt>
                <c:pt idx="4">
                  <c:v>1.5230000000000001</c:v>
                </c:pt>
                <c:pt idx="5">
                  <c:v>2.1790000000000003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655616"/>
        <c:axId val="32670080"/>
      </c:scatterChart>
      <c:valAx>
        <c:axId val="3265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670080"/>
        <c:crosses val="autoZero"/>
        <c:crossBetween val="midCat"/>
      </c:valAx>
      <c:valAx>
        <c:axId val="32670080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326556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323850</xdr:colOff>
      <xdr:row>7</xdr:row>
      <xdr:rowOff>100012</xdr:rowOff>
    </xdr:from>
    <xdr:to>
      <xdr:col>18</xdr:col>
      <xdr:colOff>123825</xdr:colOff>
      <xdr:row>21</xdr:row>
      <xdr:rowOff>176212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pp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Àcido ascòrbico"/>
      <sheetName val="Cord. Acorazonado"/>
      <sheetName val="cord. Negro"/>
      <sheetName val="Folin C."/>
      <sheetName val="Hoja1"/>
    </sheetNames>
    <sheetDataSet>
      <sheetData sheetId="0"/>
      <sheetData sheetId="1"/>
      <sheetData sheetId="2"/>
      <sheetData sheetId="3">
        <row r="7">
          <cell r="B7">
            <v>2.5000000000000001E-2</v>
          </cell>
          <cell r="F7">
            <v>0.18699999999999997</v>
          </cell>
        </row>
        <row r="8">
          <cell r="B8">
            <v>0.05</v>
          </cell>
          <cell r="F8">
            <v>0.33800000000000002</v>
          </cell>
        </row>
        <row r="9">
          <cell r="B9">
            <v>0.1</v>
          </cell>
          <cell r="F9">
            <v>0.57899999999999996</v>
          </cell>
        </row>
        <row r="10">
          <cell r="B10">
            <v>0.2</v>
          </cell>
          <cell r="F10">
            <v>1.0215000000000001</v>
          </cell>
        </row>
        <row r="11">
          <cell r="B11">
            <v>0.3</v>
          </cell>
          <cell r="F11">
            <v>1.5230000000000001</v>
          </cell>
        </row>
        <row r="12">
          <cell r="B12">
            <v>0.4</v>
          </cell>
          <cell r="F12">
            <v>2.1790000000000003</v>
          </cell>
        </row>
      </sheetData>
      <sheetData sheetId="4">
        <row r="7">
          <cell r="C7">
            <v>6.25</v>
          </cell>
          <cell r="L7">
            <v>3.4289675348674353</v>
          </cell>
        </row>
        <row r="8">
          <cell r="C8">
            <v>3.125</v>
          </cell>
          <cell r="L8">
            <v>4.0219157475668981</v>
          </cell>
        </row>
        <row r="9">
          <cell r="C9">
            <v>1.5625</v>
          </cell>
          <cell r="L9">
            <v>4.8858889818254907</v>
          </cell>
        </row>
        <row r="10">
          <cell r="C10">
            <v>0.78125</v>
          </cell>
          <cell r="L10">
            <v>5.9457293470014969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9:P36"/>
  <sheetViews>
    <sheetView tabSelected="1" topLeftCell="A7" workbookViewId="0">
      <selection activeCell="E25" sqref="E25"/>
    </sheetView>
  </sheetViews>
  <sheetFormatPr baseColWidth="10" defaultColWidth="9.140625" defaultRowHeight="15" x14ac:dyDescent="0.25"/>
  <cols>
    <col min="4" max="4" width="4.5703125" bestFit="1" customWidth="1"/>
    <col min="5" max="5" width="20.42578125" bestFit="1" customWidth="1"/>
    <col min="6" max="8" width="5.7109375" bestFit="1" customWidth="1"/>
    <col min="9" max="9" width="13.42578125" bestFit="1" customWidth="1"/>
    <col min="10" max="10" width="7.5703125" bestFit="1" customWidth="1"/>
    <col min="11" max="11" width="6" bestFit="1" customWidth="1"/>
    <col min="12" max="12" width="28.42578125" bestFit="1" customWidth="1"/>
    <col min="13" max="13" width="11.5703125" bestFit="1" customWidth="1"/>
    <col min="14" max="14" width="12.7109375" bestFit="1" customWidth="1"/>
    <col min="15" max="15" width="19" bestFit="1" customWidth="1"/>
  </cols>
  <sheetData>
    <row r="9" spans="4:10" x14ac:dyDescent="0.25">
      <c r="E9" t="s">
        <v>8</v>
      </c>
    </row>
    <row r="10" spans="4:10" x14ac:dyDescent="0.25">
      <c r="D10" s="1" t="s">
        <v>0</v>
      </c>
      <c r="E10" s="2"/>
      <c r="F10" s="2"/>
      <c r="G10" s="2"/>
      <c r="H10" s="2"/>
      <c r="I10" s="2"/>
      <c r="J10" s="3"/>
    </row>
    <row r="11" spans="4:10" x14ac:dyDescent="0.25">
      <c r="D11" s="4" t="s">
        <v>1</v>
      </c>
      <c r="E11" s="5" t="s">
        <v>2</v>
      </c>
      <c r="F11" s="6" t="s">
        <v>3</v>
      </c>
      <c r="G11" s="6" t="s">
        <v>4</v>
      </c>
      <c r="H11" s="6" t="s">
        <v>5</v>
      </c>
      <c r="I11" s="7" t="s">
        <v>6</v>
      </c>
      <c r="J11" s="6" t="s">
        <v>7</v>
      </c>
    </row>
    <row r="12" spans="4:10" x14ac:dyDescent="0.25">
      <c r="D12" s="4">
        <f t="shared" ref="D12:D16" si="0">1/E12</f>
        <v>40</v>
      </c>
      <c r="E12" s="8">
        <v>2.5000000000000001E-2</v>
      </c>
      <c r="F12" s="9">
        <v>0.186</v>
      </c>
      <c r="G12" s="9">
        <v>0.188</v>
      </c>
      <c r="H12" s="9">
        <v>0.187</v>
      </c>
      <c r="I12" s="10">
        <f t="shared" ref="I12:I17" si="1">AVERAGE(F12:H12)</f>
        <v>0.18699999999999997</v>
      </c>
      <c r="J12" s="9">
        <f>STDEV(F12:H12)</f>
        <v>1.0000000000000009E-3</v>
      </c>
    </row>
    <row r="13" spans="4:10" x14ac:dyDescent="0.25">
      <c r="D13" s="4">
        <f t="shared" si="0"/>
        <v>20</v>
      </c>
      <c r="E13" s="8">
        <v>0.05</v>
      </c>
      <c r="F13" s="9">
        <v>0.33600000000000002</v>
      </c>
      <c r="G13" s="9">
        <v>0.34</v>
      </c>
      <c r="H13" s="9"/>
      <c r="I13" s="10">
        <f t="shared" si="1"/>
        <v>0.33800000000000002</v>
      </c>
      <c r="J13" s="9">
        <f t="shared" ref="J13:J17" si="2">STDEV(F13:H13)</f>
        <v>2.8284271247461927E-3</v>
      </c>
    </row>
    <row r="14" spans="4:10" x14ac:dyDescent="0.25">
      <c r="D14" s="4">
        <f t="shared" si="0"/>
        <v>10</v>
      </c>
      <c r="E14" s="8">
        <v>0.1</v>
      </c>
      <c r="F14" s="11">
        <v>0.57799999999999996</v>
      </c>
      <c r="G14" s="11">
        <v>0.57999999999999996</v>
      </c>
      <c r="H14" s="9"/>
      <c r="I14" s="10">
        <f t="shared" si="1"/>
        <v>0.57899999999999996</v>
      </c>
      <c r="J14" s="9">
        <f t="shared" si="2"/>
        <v>1.4142135623730963E-3</v>
      </c>
    </row>
    <row r="15" spans="4:10" x14ac:dyDescent="0.25">
      <c r="D15" s="4">
        <f t="shared" si="0"/>
        <v>5</v>
      </c>
      <c r="E15" s="8">
        <v>0.2</v>
      </c>
      <c r="F15" s="12">
        <v>1.0209999999999999</v>
      </c>
      <c r="G15" s="12">
        <v>1.022</v>
      </c>
      <c r="H15" s="10"/>
      <c r="I15" s="10">
        <f t="shared" si="1"/>
        <v>1.0215000000000001</v>
      </c>
      <c r="J15" s="9">
        <f t="shared" si="2"/>
        <v>7.0710678118662666E-4</v>
      </c>
    </row>
    <row r="16" spans="4:10" x14ac:dyDescent="0.25">
      <c r="D16" s="13">
        <f t="shared" si="0"/>
        <v>3.3333333333333335</v>
      </c>
      <c r="E16" s="8">
        <v>0.3</v>
      </c>
      <c r="F16" s="11">
        <v>1.522</v>
      </c>
      <c r="G16" s="11">
        <v>1.524</v>
      </c>
      <c r="H16" s="9"/>
      <c r="I16" s="10">
        <f t="shared" si="1"/>
        <v>1.5230000000000001</v>
      </c>
      <c r="J16" s="9">
        <f t="shared" si="2"/>
        <v>1.4142135623730963E-3</v>
      </c>
    </row>
    <row r="17" spans="4:16" x14ac:dyDescent="0.25">
      <c r="D17" s="4">
        <f>1/E17</f>
        <v>2.5</v>
      </c>
      <c r="E17" s="8">
        <v>0.4</v>
      </c>
      <c r="F17" s="11">
        <v>2.1749999999999998</v>
      </c>
      <c r="G17" s="11">
        <v>2.1800000000000002</v>
      </c>
      <c r="H17" s="9">
        <v>2.1819999999999999</v>
      </c>
      <c r="I17" s="10">
        <f t="shared" si="1"/>
        <v>2.1790000000000003</v>
      </c>
      <c r="J17" s="9">
        <f t="shared" si="2"/>
        <v>3.6055512754640849E-3</v>
      </c>
    </row>
    <row r="18" spans="4:16" x14ac:dyDescent="0.25">
      <c r="I18" s="14"/>
    </row>
    <row r="28" spans="4:16" x14ac:dyDescent="0.25">
      <c r="E28" t="s">
        <v>18</v>
      </c>
    </row>
    <row r="29" spans="4:16" x14ac:dyDescent="0.25">
      <c r="D29" s="15" t="s">
        <v>9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4:16" x14ac:dyDescent="0.25">
      <c r="D30" s="6" t="s">
        <v>1</v>
      </c>
      <c r="E30" s="16" t="s">
        <v>2</v>
      </c>
      <c r="F30" s="16" t="s">
        <v>3</v>
      </c>
      <c r="G30" s="16" t="s">
        <v>4</v>
      </c>
      <c r="H30" s="16" t="s">
        <v>5</v>
      </c>
      <c r="I30" s="17" t="s">
        <v>10</v>
      </c>
      <c r="J30" s="16" t="s">
        <v>11</v>
      </c>
      <c r="K30" s="16" t="s">
        <v>12</v>
      </c>
      <c r="L30" s="16" t="s">
        <v>13</v>
      </c>
      <c r="M30" s="16" t="s">
        <v>14</v>
      </c>
      <c r="N30" s="16" t="s">
        <v>15</v>
      </c>
      <c r="O30" s="16" t="s">
        <v>16</v>
      </c>
      <c r="P30" s="16" t="s">
        <v>17</v>
      </c>
    </row>
    <row r="31" spans="4:16" x14ac:dyDescent="0.25">
      <c r="D31" s="18">
        <v>16</v>
      </c>
      <c r="E31" s="19">
        <v>6.25</v>
      </c>
      <c r="F31" s="20">
        <v>1.1499999999999999</v>
      </c>
      <c r="G31" s="21">
        <v>1155</v>
      </c>
      <c r="H31" s="21">
        <v>1151</v>
      </c>
      <c r="I31" s="23">
        <f>(F31-0.0502)/5.1409</f>
        <v>0.21393141278764416</v>
      </c>
      <c r="J31" s="23">
        <v>0.215</v>
      </c>
      <c r="K31" s="23">
        <v>0.214</v>
      </c>
      <c r="L31" s="23">
        <f>AVERAGE(I31:K31)</f>
        <v>0.21431047092921471</v>
      </c>
      <c r="M31" s="19">
        <f>STDEV(I31:K31)</f>
        <v>5.9813360214770934E-4</v>
      </c>
      <c r="N31" s="11">
        <f>L31*D31</f>
        <v>3.4289675348674353</v>
      </c>
      <c r="O31" s="23">
        <f>N31*10</f>
        <v>34.289675348674351</v>
      </c>
      <c r="P31" s="22"/>
    </row>
    <row r="32" spans="4:16" x14ac:dyDescent="0.25">
      <c r="D32" s="4">
        <v>32</v>
      </c>
      <c r="E32" s="24">
        <f>E31/2</f>
        <v>3.125</v>
      </c>
      <c r="F32" s="25">
        <v>0.69599999999999995</v>
      </c>
      <c r="G32" s="25">
        <v>0.69599999999999995</v>
      </c>
      <c r="H32" s="25">
        <v>0.69699999999999995</v>
      </c>
      <c r="I32" s="26">
        <f t="shared" ref="I32:K34" si="3">(F32-0.0502)/5.1409</f>
        <v>0.12562002762162267</v>
      </c>
      <c r="J32" s="26">
        <f t="shared" si="3"/>
        <v>0.12562002762162267</v>
      </c>
      <c r="K32" s="26">
        <f t="shared" si="3"/>
        <v>0.12581454609115134</v>
      </c>
      <c r="L32" s="26">
        <f t="shared" ref="L32:L34" si="4">AVERAGE(I32:K32)</f>
        <v>0.12568486711146556</v>
      </c>
      <c r="M32" s="24">
        <f t="shared" ref="M32:M34" si="5">STDEV(I32:K32)</f>
        <v>1.1230529074473198E-4</v>
      </c>
      <c r="N32" s="11">
        <f t="shared" ref="N32:N34" si="6">L32*D32</f>
        <v>4.0219157475668981</v>
      </c>
      <c r="O32" s="23">
        <f t="shared" ref="O32:O34" si="7">N32*10</f>
        <v>40.219157475668979</v>
      </c>
      <c r="P32" s="25"/>
    </row>
    <row r="33" spans="4:16" x14ac:dyDescent="0.25">
      <c r="D33" s="4">
        <v>64</v>
      </c>
      <c r="E33" s="24">
        <f t="shared" ref="E33:E34" si="8">E32/2</f>
        <v>1.5625</v>
      </c>
      <c r="F33" s="27">
        <v>0.442</v>
      </c>
      <c r="G33" s="27">
        <v>0.443</v>
      </c>
      <c r="H33" s="27">
        <v>0.443</v>
      </c>
      <c r="I33" s="26">
        <f t="shared" si="3"/>
        <v>7.6212336361337507E-2</v>
      </c>
      <c r="J33" s="26">
        <f t="shared" si="3"/>
        <v>7.6406854830866178E-2</v>
      </c>
      <c r="K33" s="26">
        <f t="shared" si="3"/>
        <v>7.6406854830866178E-2</v>
      </c>
      <c r="L33" s="26">
        <f t="shared" si="4"/>
        <v>7.6342015341023292E-2</v>
      </c>
      <c r="M33" s="24">
        <f t="shared" si="5"/>
        <v>1.1230529074473198E-4</v>
      </c>
      <c r="N33" s="11">
        <f t="shared" si="6"/>
        <v>4.8858889818254907</v>
      </c>
      <c r="O33" s="23">
        <f t="shared" si="7"/>
        <v>48.858889818254909</v>
      </c>
      <c r="P33" s="25"/>
    </row>
    <row r="34" spans="4:16" x14ac:dyDescent="0.25">
      <c r="D34" s="4">
        <v>128</v>
      </c>
      <c r="E34" s="24">
        <f t="shared" si="8"/>
        <v>0.78125</v>
      </c>
      <c r="F34" s="25">
        <v>0.28799999999999998</v>
      </c>
      <c r="G34" s="25">
        <v>0.28899999999999998</v>
      </c>
      <c r="H34" s="25">
        <v>0.28999999999999998</v>
      </c>
      <c r="I34" s="26">
        <f t="shared" si="3"/>
        <v>4.6256492053920517E-2</v>
      </c>
      <c r="J34" s="26">
        <f t="shared" si="3"/>
        <v>4.6451010523449195E-2</v>
      </c>
      <c r="K34" s="26">
        <f t="shared" si="3"/>
        <v>4.6645528992977879E-2</v>
      </c>
      <c r="L34" s="26">
        <f t="shared" si="4"/>
        <v>4.6451010523449195E-2</v>
      </c>
      <c r="M34" s="24">
        <f t="shared" si="5"/>
        <v>1.9451846952868099E-4</v>
      </c>
      <c r="N34" s="11">
        <f t="shared" si="6"/>
        <v>5.9457293470014969</v>
      </c>
      <c r="O34" s="23">
        <f t="shared" si="7"/>
        <v>59.457293470014967</v>
      </c>
      <c r="P34" s="25"/>
    </row>
    <row r="35" spans="4:16" x14ac:dyDescent="0.25">
      <c r="E35" s="28"/>
      <c r="F35" s="29"/>
      <c r="G35" s="29"/>
      <c r="H35" s="30"/>
      <c r="I35" s="30"/>
      <c r="J35" s="30"/>
      <c r="K35" s="28"/>
      <c r="L35" s="28"/>
      <c r="M35" s="28"/>
      <c r="N35" s="31"/>
      <c r="O35" s="31"/>
    </row>
    <row r="36" spans="4:16" x14ac:dyDescent="0.25">
      <c r="E36" s="28"/>
      <c r="F36" s="29"/>
      <c r="G36" s="29"/>
      <c r="H36" s="30"/>
      <c r="I36" s="30"/>
      <c r="J36" s="30"/>
      <c r="K36" s="28"/>
      <c r="L36" s="28"/>
      <c r="M36" s="28"/>
      <c r="N36" s="31"/>
      <c r="O36" s="31"/>
    </row>
  </sheetData>
  <mergeCells count="2">
    <mergeCell ref="D10:J10"/>
    <mergeCell ref="D29:P2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2017-01-19T16:25:39Z</dcterms:modified>
</cp:coreProperties>
</file>