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<sst xmlns="http://schemas.openxmlformats.org/spreadsheetml/2006/main" count="70" uniqueCount="60">
  <si>
    <t>EFFETTO DELLA CONCENTRAZIONE DEL SUBSTRATO SULLA VELOCITÀ DI REAZIONE</t>
  </si>
  <si>
    <t>Soluzione di p-nitrofenilfosfato (Substrato)</t>
  </si>
  <si>
    <t>mmol/L</t>
  </si>
  <si>
    <t>[S]</t>
  </si>
  <si>
    <t>Soluzione di fosfatasi alcalina (Enzima)</t>
  </si>
  <si>
    <t>mg/mL</t>
  </si>
  <si>
    <t>[E]</t>
  </si>
  <si>
    <t>Curva di calibrazione p-nitrofenolo (Prodotto)</t>
  </si>
  <si>
    <t>pendenza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</si>
  <si>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</t>
    </r>
  </si>
  <si>
    <t>[P]</t>
  </si>
  <si>
    <t>intercetta</t>
  </si>
  <si>
    <t>Temperatura di reazione</t>
  </si>
  <si>
    <t>°C</t>
  </si>
  <si>
    <t>Volume di reazione</t>
  </si>
  <si>
    <t>mL</t>
  </si>
  <si>
    <t xml:space="preserve">Tempo di reazione </t>
  </si>
  <si>
    <t>min</t>
  </si>
  <si>
    <t>a.</t>
  </si>
  <si>
    <r>
      <t xml:space="preserve">Calcolo delle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>mol di p-nitrofenolo/min</t>
    </r>
  </si>
  <si>
    <t>Dall'equazione della retta di calibrazione calcolare la quantità di prodotto che si è formata in ciascuna provetta nel volume totale di reazione in 10 minuti: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</si>
  <si>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= (Abs - intercetta)/pendenza</t>
    </r>
  </si>
  <si>
    <r>
      <t xml:space="preserve">Rapportare ciascun a 1 minuto: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mol/min =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/ tempo di reazione</t>
    </r>
  </si>
  <si>
    <t>Abs</t>
  </si>
  <si>
    <t>p-nitrofenolo</t>
  </si>
  <si>
    <r>
      <t xml:space="preserve">La grandezza 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 p-nitrofenolo/min rappresenta la velocità della reazione enzimatica.</t>
    </r>
  </si>
  <si>
    <t>quantità P</t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</si>
  <si>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</t>
    </r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</si>
  <si>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</si>
  <si>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t>b.</t>
  </si>
  <si>
    <r>
      <t>Calcolo della mM</t>
    </r>
    <r>
      <rPr>
        <b/>
        <sz val="12"/>
        <color indexed="8"/>
        <rFont val="Calibri"/>
        <family val="2"/>
      </rPr>
      <t xml:space="preserve"> di p-nitrofenilfosfato</t>
    </r>
  </si>
  <si>
    <r>
      <t>In base alla concetrazione della soluzione di p-nitrofenilfosfato e al volume prelevato calcolare la concentrazione di substrato presente in ciascuna provetta: 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(mmol/L) · V prelevato (mL) /V totale (mL) </t>
    </r>
  </si>
  <si>
    <t>p-nitrofenilfosfato</t>
  </si>
  <si>
    <t>volume</t>
  </si>
  <si>
    <t>concentrazione</t>
  </si>
  <si>
    <t>mM</t>
  </si>
  <si>
    <t>c.</t>
  </si>
  <si>
    <t xml:space="preserve">Grafico [P]/min in funzione di [S] </t>
  </si>
  <si>
    <t>Il grafico rappresenta come varia la velocità della reazione enzimatica all'aumentare della quantità di substrato presente.</t>
  </si>
  <si>
    <t>La crescita lineare della quantità di prodotto formato, ad un certo punto, si modifica per assumere un andamento a “plateau” parallelo all’asse delle ascisse.</t>
  </si>
  <si>
    <r>
      <t xml:space="preserve">Questo comportamento è dovuto al fatto che l’enzima raggiunge la </t>
    </r>
    <r>
      <rPr>
        <sz val="11"/>
        <color indexed="8"/>
        <rFont val="Calibri"/>
        <family val="2"/>
      </rPr>
      <t>velocità massima di trasformazione perché il sito attivo di tutte le molecole enzimatiche è completamente saturato dal substrato e, quindi, concentrazioni maggiori di quest’ultimo non possono più influire sulla capacità di conversione del substrato in prodotto da parte dell’enzima.</t>
    </r>
  </si>
  <si>
    <r>
      <t xml:space="preserve">Ogni enzima possiede una specifica capacità di conversione substrato-prodotto e raggiunge la </t>
    </r>
    <r>
      <rPr>
        <sz val="11"/>
        <color indexed="8"/>
        <rFont val="Calibri"/>
        <family val="2"/>
      </rPr>
      <t>velocità massima (quantità di prodotto formato nell’unità di tempo) con concentrazioni diverse di substrato.</t>
    </r>
  </si>
  <si>
    <r>
      <t>Esiste, per ogni enzima, un valore di concentrazione del substrato chiamato</t>
    </r>
    <r>
      <rPr>
        <b/>
        <sz val="11"/>
        <color indexed="8"/>
        <rFont val="Calibri"/>
        <family val="2"/>
      </rPr>
      <t xml:space="preserve"> costante di Michaelis-Menten (Km)</t>
    </r>
    <r>
      <rPr>
        <sz val="11"/>
        <color theme="1"/>
        <rFont val="Calibri"/>
        <family val="2"/>
      </rPr>
      <t xml:space="preserve"> che corrisponde alla metà della velocità massima di trasformazione. La Km è una misura dell’affinità dell’enzima per il substrato: tanto più è bassa, tanto maggiore è la capacità dell’enzima di legarsi al substrato, cioè tanto prima esso si satura. Ciò può essere rappresentato dal seguente grafico: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</si>
  <si>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  <r>
      <rPr>
        <b/>
        <sz val="11"/>
        <color indexed="10"/>
        <rFont val="Calibri"/>
        <family val="2"/>
      </rPr>
      <t xml:space="preserve"> = velocità massima di reazione</t>
    </r>
  </si>
  <si>
    <r>
      <t xml:space="preserve">0,77 </t>
    </r>
    <r>
      <rPr>
        <b/>
        <sz val="11"/>
        <color indexed="10"/>
        <rFont val="Symbol"/>
        <family val="1"/>
      </rPr>
      <t>m</t>
    </r>
    <r>
      <rPr>
        <b/>
        <sz val="11"/>
        <color indexed="10"/>
        <rFont val="Calibri"/>
        <family val="2"/>
      </rPr>
      <t>mol p-nitrofenolo/min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</si>
  <si>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  <r>
      <rPr>
        <b/>
        <sz val="11"/>
        <color indexed="10"/>
        <rFont val="Calibri"/>
        <family val="2"/>
      </rPr>
      <t xml:space="preserve"> = concentrazione del substrato a cui viene raggiunta 1/2 V</t>
    </r>
    <r>
      <rPr>
        <b/>
        <vertAlign val="subscript"/>
        <sz val="11"/>
        <color indexed="10"/>
        <rFont val="Calibri"/>
        <family val="2"/>
      </rPr>
      <t>max</t>
    </r>
  </si>
  <si>
    <r>
      <t>0,72 m</t>
    </r>
    <r>
      <rPr>
        <b/>
        <sz val="11"/>
        <color indexed="10"/>
        <rFont val="Calibri"/>
        <family val="2"/>
      </rPr>
      <t>mol p-nitrofenilfosfato/L</t>
    </r>
  </si>
  <si>
    <r>
      <t>L’utilizzazione di questo grafico per il calcolo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presenta però qualche difficoltà pratica in quanto, sperimentalmente, non si riesce ad avere un valore di “plateau” perfettamente parallelo all’asse delle ascisse (V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) ed è quindi problematico valutare graficamente il valore </t>
    </r>
    <r>
      <rPr>
        <sz val="11"/>
        <color indexed="8"/>
        <rFont val="MS Reference Sans Serif"/>
        <family val="2"/>
      </rPr>
      <t>½</t>
    </r>
    <r>
      <rPr>
        <sz val="11"/>
        <color indexed="8"/>
        <rFont val="Calibri"/>
        <family val="2"/>
      </rPr>
      <t xml:space="preserve">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.</t>
    </r>
  </si>
  <si>
    <t>d.</t>
  </si>
  <si>
    <t>Grafico 1/[P]/min in funzione di 1/ [S] o grafico dei doppi reciproci di Lineweaver-Burk</t>
  </si>
  <si>
    <r>
      <t>Per determinare con maggiore accuratezza il valore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si ricorre perciò ad un grafico in cui si trasforma la curva ad andamento asintotico sopra riportata; questa viene trasformata, con un artifizio matematico, in una retta e il </t>
    </r>
    <r>
      <rPr>
        <b/>
        <sz val="11"/>
        <color indexed="8"/>
        <rFont val="Calibri"/>
        <family val="2"/>
      </rPr>
      <t>grafico ottenuto prende il nome di Lineweaver-Burk.</t>
    </r>
  </si>
  <si>
    <r>
      <t>La costruzione del grafico richiede di riportare sull’asse delle ascisse i valori reciproci della concentrazione del substrato, 1/[S], e in ordinate i valori reciproci delle velocità, 1/V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.</t>
    </r>
  </si>
  <si>
    <t>Nel grafico così costruito si individuano alcuni punti significativi:</t>
  </si>
  <si>
    <r>
      <t xml:space="preserve">- </t>
    </r>
    <r>
      <rPr>
        <sz val="11"/>
        <color indexed="8"/>
        <rFont val="Calibri"/>
        <family val="2"/>
      </rPr>
      <t>l’intercetta della semiretta sull’asse delle ordinate è il valore di 1/V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dal quale si può ricavare matematicamente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;</t>
    </r>
  </si>
  <si>
    <r>
      <t xml:space="preserve">- </t>
    </r>
    <r>
      <rPr>
        <sz val="11"/>
        <color indexed="8"/>
        <rFont val="Calibri"/>
        <family val="2"/>
      </rPr>
      <t xml:space="preserve">l’intercetta della semiretta sull’asse delle ascisse è il valore </t>
    </r>
    <r>
      <rPr>
        <sz val="11"/>
        <color indexed="8"/>
        <rFont val="Symbol"/>
        <family val="1"/>
      </rPr>
      <t>-</t>
    </r>
    <r>
      <rPr>
        <sz val="11"/>
        <color indexed="8"/>
        <rFont val="Calibri"/>
        <family val="2"/>
      </rPr>
      <t xml:space="preserve"> 1/K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dal quale si può ricavare matematicamente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;</t>
    </r>
  </si>
  <si>
    <r>
      <t>- la pendenza della semiretta è rappresentata dal rapporto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.</t>
    </r>
  </si>
  <si>
    <r>
      <t>1/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</t>
    </r>
  </si>
  <si>
    <r>
      <t>1/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</si>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</sst>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0000"/>
    <numFmt numFmtId="166" formatCode="0.000"/>
    <numFmt numFmtId="167" formatCode="0.00E+0"/>
    <numFmt numFmtId="168" formatCode="0.00000E+00"/>
    <numFmt numFmtId="169" formatCode="0.00000"/>
    <numFmt numFmtId="17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Black"/>
      <family val="2"/>
    </font>
    <font>
      <sz val="11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sz val="12"/>
      <color indexed="8"/>
      <name val="Calibri"/>
      <family val="2"/>
    </font>
    <font>
      <b/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vertAlign val="subscript"/>
      <sz val="11"/>
      <color indexed="10"/>
      <name val="Calibri"/>
      <family val="2"/>
    </font>
    <font>
      <b/>
      <sz val="11"/>
      <color indexed="10"/>
      <name val="Symbol"/>
      <family val="1"/>
    </font>
    <font>
      <sz val="11"/>
      <color indexed="8"/>
      <name val="MS Reference Sans Serif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Symbol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justify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1" fontId="0" fillId="0" borderId="0" xfId="0" applyNumberFormat="1" applyAlignment="1">
      <alignment horizontal="justify" vertical="center"/>
    </xf>
    <xf numFmtId="11" fontId="0" fillId="0" borderId="18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0" applyAlignment="1" quotePrefix="1">
      <alignment horizontal="justify" vertical="center" wrapText="1"/>
    </xf>
    <xf numFmtId="0" fontId="53" fillId="0" borderId="18" xfId="0" applyFont="1" applyBorder="1" applyAlignment="1">
      <alignment horizontal="center" vertical="center"/>
    </xf>
    <xf numFmtId="2" fontId="5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55"/>
          <c:w val="0.90725"/>
          <c:h val="0.94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'[1]concentrazione del substrato'!$B$83:$B$97</c:f>
              <c:numCache>
                <c:ptCount val="15"/>
                <c:pt idx="1">
                  <c:v>0.0125</c:v>
                </c:pt>
                <c:pt idx="2">
                  <c:v>0.025</c:v>
                </c:pt>
                <c:pt idx="3">
                  <c:v>0.05</c:v>
                </c:pt>
                <c:pt idx="4">
                  <c:v>0.075</c:v>
                </c:pt>
                <c:pt idx="5">
                  <c:v>0.1</c:v>
                </c:pt>
                <c:pt idx="6">
                  <c:v>0.125</c:v>
                </c:pt>
                <c:pt idx="7">
                  <c:v>0.1875</c:v>
                </c:pt>
                <c:pt idx="8">
                  <c:v>0.25</c:v>
                </c:pt>
                <c:pt idx="9">
                  <c:v>0.5</c:v>
                </c:pt>
                <c:pt idx="10">
                  <c:v>0.75</c:v>
                </c:pt>
                <c:pt idx="11">
                  <c:v>1</c:v>
                </c:pt>
                <c:pt idx="12">
                  <c:v>1.25</c:v>
                </c:pt>
                <c:pt idx="13">
                  <c:v>1.875</c:v>
                </c:pt>
                <c:pt idx="14">
                  <c:v>2.5</c:v>
                </c:pt>
              </c:numCache>
            </c:numRef>
          </c:xVal>
          <c:yVal>
            <c:numRef>
              <c:f>'[1]concentrazione del substrato'!$C$83:$C$97</c:f>
              <c:numCache>
                <c:ptCount val="15"/>
                <c:pt idx="1">
                  <c:v>0.002674098466853815</c:v>
                </c:pt>
                <c:pt idx="2">
                  <c:v>0.005829464478514364</c:v>
                </c:pt>
                <c:pt idx="3">
                  <c:v>0.011959889872597714</c:v>
                </c:pt>
                <c:pt idx="4">
                  <c:v>0.018360775210537684</c:v>
                </c:pt>
                <c:pt idx="5">
                  <c:v>0.024491200604621035</c:v>
                </c:pt>
                <c:pt idx="6">
                  <c:v>0.029404556251349606</c:v>
                </c:pt>
                <c:pt idx="7">
                  <c:v>0.04820152234938459</c:v>
                </c:pt>
                <c:pt idx="8">
                  <c:v>0.05766762038436622</c:v>
                </c:pt>
                <c:pt idx="9">
                  <c:v>0.2633968095443749</c:v>
                </c:pt>
                <c:pt idx="10">
                  <c:v>0.40290906391708053</c:v>
                </c:pt>
                <c:pt idx="11">
                  <c:v>0.4682702170157633</c:v>
                </c:pt>
                <c:pt idx="12">
                  <c:v>0.5302506208162384</c:v>
                </c:pt>
                <c:pt idx="13">
                  <c:v>0.6857650885337939</c:v>
                </c:pt>
                <c:pt idx="14">
                  <c:v>0.7719741956380911</c:v>
                </c:pt>
              </c:numCache>
            </c:numRef>
          </c:yVal>
          <c:smooth val="1"/>
        </c:ser>
        <c:axId val="28799255"/>
        <c:axId val="57866704"/>
      </c:scatterChart>
      <c:valAx>
        <c:axId val="28799255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7866704"/>
        <c:crosses val="autoZero"/>
        <c:crossBetween val="midCat"/>
        <c:dispUnits/>
        <c:majorUnit val="0.5"/>
        <c:minorUnit val="0.1"/>
      </c:valAx>
      <c:valAx>
        <c:axId val="578667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8799255"/>
        <c:crosses val="autoZero"/>
        <c:crossBetween val="midCat"/>
        <c:dispUnits/>
        <c:majorUnit val="0.1"/>
        <c:minorUnit val="0.010000000000000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55"/>
          <c:w val="0.9072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'[1]concentrazione del substrato'!$B$125:$B$139</c:f>
              <c:numCache>
                <c:ptCount val="15"/>
                <c:pt idx="1">
                  <c:v>80</c:v>
                </c:pt>
                <c:pt idx="2">
                  <c:v>40</c:v>
                </c:pt>
                <c:pt idx="3">
                  <c:v>20</c:v>
                </c:pt>
                <c:pt idx="4">
                  <c:v>13.333333333333334</c:v>
                </c:pt>
                <c:pt idx="5">
                  <c:v>10</c:v>
                </c:pt>
                <c:pt idx="6">
                  <c:v>8</c:v>
                </c:pt>
                <c:pt idx="7">
                  <c:v>5.333333333333333</c:v>
                </c:pt>
                <c:pt idx="8">
                  <c:v>4</c:v>
                </c:pt>
                <c:pt idx="9">
                  <c:v>2</c:v>
                </c:pt>
                <c:pt idx="10">
                  <c:v>1.3333333333333333</c:v>
                </c:pt>
                <c:pt idx="11">
                  <c:v>1</c:v>
                </c:pt>
                <c:pt idx="12">
                  <c:v>0.8</c:v>
                </c:pt>
                <c:pt idx="13">
                  <c:v>0.5333333333333333</c:v>
                </c:pt>
                <c:pt idx="14">
                  <c:v>0.4</c:v>
                </c:pt>
              </c:numCache>
            </c:numRef>
          </c:xVal>
          <c:yVal>
            <c:numRef>
              <c:f>'[1]concentrazione del substrato'!$C$125:$C$139</c:f>
              <c:numCache>
                <c:ptCount val="15"/>
                <c:pt idx="1">
                  <c:v>373.95780761077975</c:v>
                </c:pt>
                <c:pt idx="2">
                  <c:v>171.54234384405228</c:v>
                </c:pt>
                <c:pt idx="3">
                  <c:v>83.61281003859258</c:v>
                </c:pt>
                <c:pt idx="4">
                  <c:v>54.46393131734853</c:v>
                </c:pt>
                <c:pt idx="5">
                  <c:v>40.83099134843224</c:v>
                </c:pt>
                <c:pt idx="6">
                  <c:v>34.00833501624777</c:v>
                </c:pt>
                <c:pt idx="7">
                  <c:v>20.74623271753921</c:v>
                </c:pt>
                <c:pt idx="8">
                  <c:v>17.340753673115</c:v>
                </c:pt>
                <c:pt idx="9">
                  <c:v>3.7965531994476507</c:v>
                </c:pt>
                <c:pt idx="10">
                  <c:v>2.481949624756523</c:v>
                </c:pt>
                <c:pt idx="11">
                  <c:v>2.1355191162335596</c:v>
                </c:pt>
                <c:pt idx="12">
                  <c:v>1.8859006679910255</c:v>
                </c:pt>
                <c:pt idx="13">
                  <c:v>1.458225297146664</c:v>
                </c:pt>
                <c:pt idx="14">
                  <c:v>1.295380086083615</c:v>
                </c:pt>
              </c:numCache>
            </c:numRef>
          </c:yVal>
          <c:smooth val="0"/>
        </c:ser>
        <c:axId val="51038289"/>
        <c:axId val="56691418"/>
      </c:scatterChart>
      <c:valAx>
        <c:axId val="510382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(1/mM)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6691418"/>
        <c:crosses val="autoZero"/>
        <c:crossBetween val="midCat"/>
        <c:dispUnits/>
        <c:majorUnit val="10"/>
        <c:minorUnit val="2"/>
      </c:valAx>
      <c:valAx>
        <c:axId val="5669141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 (1/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1038289"/>
        <c:crosses val="autoZero"/>
        <c:crossBetween val="midCat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0.46075</cdr:y>
    </cdr:from>
    <cdr:to>
      <cdr:x>0.335</cdr:x>
      <cdr:y>0.89675</cdr:y>
    </cdr:to>
    <cdr:sp>
      <cdr:nvSpPr>
        <cdr:cNvPr id="1" name="Connettore 1 2"/>
        <cdr:cNvSpPr>
          <a:spLocks/>
        </cdr:cNvSpPr>
      </cdr:nvSpPr>
      <cdr:spPr>
        <a:xfrm>
          <a:off x="1447800" y="1990725"/>
          <a:ext cx="0" cy="1885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80</xdr:row>
      <xdr:rowOff>28575</xdr:rowOff>
    </xdr:from>
    <xdr:to>
      <xdr:col>9</xdr:col>
      <xdr:colOff>123825</xdr:colOff>
      <xdr:row>102</xdr:row>
      <xdr:rowOff>161925</xdr:rowOff>
    </xdr:to>
    <xdr:graphicFrame>
      <xdr:nvGraphicFramePr>
        <xdr:cNvPr id="1" name="Grafico 4"/>
        <xdr:cNvGraphicFramePr/>
      </xdr:nvGraphicFramePr>
      <xdr:xfrm>
        <a:off x="2905125" y="1588770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122</xdr:row>
      <xdr:rowOff>9525</xdr:rowOff>
    </xdr:from>
    <xdr:to>
      <xdr:col>9</xdr:col>
      <xdr:colOff>9525</xdr:colOff>
      <xdr:row>144</xdr:row>
      <xdr:rowOff>104775</xdr:rowOff>
    </xdr:to>
    <xdr:graphicFrame>
      <xdr:nvGraphicFramePr>
        <xdr:cNvPr id="2" name="Grafico 5"/>
        <xdr:cNvGraphicFramePr/>
      </xdr:nvGraphicFramePr>
      <xdr:xfrm>
        <a:off x="2790825" y="252507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762000</xdr:colOff>
      <xdr:row>85</xdr:row>
      <xdr:rowOff>19050</xdr:rowOff>
    </xdr:from>
    <xdr:to>
      <xdr:col>8</xdr:col>
      <xdr:colOff>581025</xdr:colOff>
      <xdr:row>85</xdr:row>
      <xdr:rowOff>38100</xdr:rowOff>
    </xdr:to>
    <xdr:sp>
      <xdr:nvSpPr>
        <xdr:cNvPr id="3" name="Connettore 1 3"/>
        <xdr:cNvSpPr>
          <a:spLocks/>
        </xdr:cNvSpPr>
      </xdr:nvSpPr>
      <xdr:spPr>
        <a:xfrm flipV="1">
          <a:off x="3438525" y="16830675"/>
          <a:ext cx="3495675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809625</xdr:colOff>
      <xdr:row>92</xdr:row>
      <xdr:rowOff>85725</xdr:rowOff>
    </xdr:from>
    <xdr:to>
      <xdr:col>5</xdr:col>
      <xdr:colOff>457200</xdr:colOff>
      <xdr:row>92</xdr:row>
      <xdr:rowOff>95250</xdr:rowOff>
    </xdr:to>
    <xdr:sp>
      <xdr:nvSpPr>
        <xdr:cNvPr id="4" name="Connettore 1 4"/>
        <xdr:cNvSpPr>
          <a:spLocks/>
        </xdr:cNvSpPr>
      </xdr:nvSpPr>
      <xdr:spPr>
        <a:xfrm flipV="1">
          <a:off x="3486150" y="18230850"/>
          <a:ext cx="1476375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ntrazione%20del%20substrat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zione del substrato"/>
    </sheetNames>
    <sheetDataSet>
      <sheetData sheetId="0">
        <row r="84">
          <cell r="B84">
            <v>0.0125</v>
          </cell>
          <cell r="C84">
            <v>0.002674098466853815</v>
          </cell>
        </row>
        <row r="85">
          <cell r="B85">
            <v>0.025</v>
          </cell>
          <cell r="C85">
            <v>0.005829464478514364</v>
          </cell>
        </row>
        <row r="86">
          <cell r="B86">
            <v>0.05</v>
          </cell>
          <cell r="C86">
            <v>0.011959889872597714</v>
          </cell>
        </row>
        <row r="87">
          <cell r="B87">
            <v>0.075</v>
          </cell>
          <cell r="C87">
            <v>0.018360775210537684</v>
          </cell>
        </row>
        <row r="88">
          <cell r="B88">
            <v>0.1</v>
          </cell>
          <cell r="C88">
            <v>0.024491200604621035</v>
          </cell>
        </row>
        <row r="89">
          <cell r="B89">
            <v>0.125</v>
          </cell>
          <cell r="C89">
            <v>0.029404556251349606</v>
          </cell>
        </row>
        <row r="90">
          <cell r="B90">
            <v>0.1875</v>
          </cell>
          <cell r="C90">
            <v>0.04820152234938459</v>
          </cell>
        </row>
        <row r="91">
          <cell r="B91">
            <v>0.25</v>
          </cell>
          <cell r="C91">
            <v>0.05766762038436622</v>
          </cell>
        </row>
        <row r="92">
          <cell r="B92">
            <v>0.5</v>
          </cell>
          <cell r="C92">
            <v>0.2633968095443749</v>
          </cell>
        </row>
        <row r="93">
          <cell r="B93">
            <v>0.75</v>
          </cell>
          <cell r="C93">
            <v>0.40290906391708053</v>
          </cell>
        </row>
        <row r="94">
          <cell r="B94">
            <v>1</v>
          </cell>
          <cell r="C94">
            <v>0.4682702170157633</v>
          </cell>
        </row>
        <row r="95">
          <cell r="B95">
            <v>1.25</v>
          </cell>
          <cell r="C95">
            <v>0.5302506208162384</v>
          </cell>
        </row>
        <row r="96">
          <cell r="B96">
            <v>1.875</v>
          </cell>
          <cell r="C96">
            <v>0.6857650885337939</v>
          </cell>
        </row>
        <row r="97">
          <cell r="B97">
            <v>2.5</v>
          </cell>
          <cell r="C97">
            <v>0.7719741956380911</v>
          </cell>
        </row>
        <row r="126">
          <cell r="B126">
            <v>80</v>
          </cell>
          <cell r="C126">
            <v>373.95780761077975</v>
          </cell>
        </row>
        <row r="127">
          <cell r="B127">
            <v>40</v>
          </cell>
          <cell r="C127">
            <v>171.54234384405228</v>
          </cell>
        </row>
        <row r="128">
          <cell r="B128">
            <v>20</v>
          </cell>
          <cell r="C128">
            <v>83.61281003859258</v>
          </cell>
        </row>
        <row r="129">
          <cell r="B129">
            <v>13.333333333333334</v>
          </cell>
          <cell r="C129">
            <v>54.46393131734853</v>
          </cell>
        </row>
        <row r="130">
          <cell r="B130">
            <v>10</v>
          </cell>
          <cell r="C130">
            <v>40.83099134843224</v>
          </cell>
        </row>
        <row r="131">
          <cell r="B131">
            <v>8</v>
          </cell>
          <cell r="C131">
            <v>34.00833501624777</v>
          </cell>
        </row>
        <row r="132">
          <cell r="B132">
            <v>5.333333333333333</v>
          </cell>
          <cell r="C132">
            <v>20.74623271753921</v>
          </cell>
        </row>
        <row r="133">
          <cell r="B133">
            <v>4</v>
          </cell>
          <cell r="C133">
            <v>17.340753673115</v>
          </cell>
        </row>
        <row r="134">
          <cell r="B134">
            <v>2</v>
          </cell>
          <cell r="C134">
            <v>3.7965531994476507</v>
          </cell>
        </row>
        <row r="135">
          <cell r="B135">
            <v>1.3333333333333333</v>
          </cell>
          <cell r="C135">
            <v>2.481949624756523</v>
          </cell>
        </row>
        <row r="136">
          <cell r="B136">
            <v>1</v>
          </cell>
          <cell r="C136">
            <v>2.1355191162335596</v>
          </cell>
        </row>
        <row r="137">
          <cell r="B137">
            <v>0.8</v>
          </cell>
          <cell r="C137">
            <v>1.8859006679910255</v>
          </cell>
        </row>
        <row r="138">
          <cell r="B138">
            <v>0.5333333333333333</v>
          </cell>
          <cell r="C138">
            <v>1.458225297146664</v>
          </cell>
        </row>
        <row r="139">
          <cell r="B139">
            <v>0.4</v>
          </cell>
          <cell r="C139">
            <v>1.295380086083615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zoomScalePageLayoutView="0" workbookViewId="0" topLeftCell="A82">
      <selection activeCell="A1" sqref="A1:IV65536"/>
    </sheetView>
  </sheetViews>
  <sheetFormatPr defaultColWidth="9.140625" defaultRowHeight="15"/>
  <cols>
    <col min="1" max="1" width="4.7109375" style="2" customWidth="1"/>
    <col min="2" max="4" width="17.7109375" style="2" customWidth="1"/>
    <col min="5" max="5" width="9.7109375" style="2" bestFit="1" customWidth="1"/>
    <col min="6" max="6" width="9.57421875" style="2" bestFit="1" customWidth="1"/>
    <col min="7" max="7" width="9.140625" style="2" customWidth="1"/>
    <col min="8" max="8" width="9.00390625" style="2" bestFit="1" customWidth="1"/>
    <col min="9" max="9" width="11.28125" style="2" bestFit="1" customWidth="1"/>
    <col min="10" max="10" width="9.28125" style="2" bestFit="1" customWidth="1"/>
    <col min="11" max="16384" width="9.140625" style="2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15.75" thickBot="1"/>
    <row r="4" spans="2:7" ht="15">
      <c r="B4" s="3" t="s">
        <v>1</v>
      </c>
      <c r="C4" s="4"/>
      <c r="D4" s="4"/>
      <c r="E4" s="5">
        <v>5</v>
      </c>
      <c r="F4" s="4" t="s">
        <v>2</v>
      </c>
      <c r="G4" s="6" t="s">
        <v>3</v>
      </c>
    </row>
    <row r="5" spans="2:7" ht="15">
      <c r="B5" s="7" t="s">
        <v>4</v>
      </c>
      <c r="C5" s="8"/>
      <c r="D5" s="8"/>
      <c r="E5" s="8">
        <v>0.05</v>
      </c>
      <c r="F5" s="8" t="s">
        <v>5</v>
      </c>
      <c r="G5" s="9" t="s">
        <v>6</v>
      </c>
    </row>
    <row r="6" spans="2:7" ht="15">
      <c r="B6" s="10" t="s">
        <v>7</v>
      </c>
      <c r="C6" s="11"/>
      <c r="D6" s="12" t="s">
        <v>8</v>
      </c>
      <c r="E6" s="13">
        <v>2.218443113772455</v>
      </c>
      <c r="F6" s="14" t="s">
        <v>9</v>
      </c>
      <c r="G6" s="15" t="s">
        <v>10</v>
      </c>
    </row>
    <row r="7" spans="2:7" ht="15">
      <c r="B7" s="10"/>
      <c r="C7" s="11"/>
      <c r="D7" s="12" t="s">
        <v>11</v>
      </c>
      <c r="E7" s="16">
        <v>0.009676646706586745</v>
      </c>
      <c r="F7" s="14"/>
      <c r="G7" s="15"/>
    </row>
    <row r="8" spans="2:7" ht="15">
      <c r="B8" s="7" t="s">
        <v>12</v>
      </c>
      <c r="C8" s="17"/>
      <c r="D8" s="17"/>
      <c r="E8" s="8">
        <v>37</v>
      </c>
      <c r="F8" s="8" t="s">
        <v>13</v>
      </c>
      <c r="G8" s="9"/>
    </row>
    <row r="9" spans="2:7" ht="15">
      <c r="B9" s="7" t="s">
        <v>14</v>
      </c>
      <c r="C9" s="17"/>
      <c r="D9" s="17"/>
      <c r="E9" s="18">
        <v>4</v>
      </c>
      <c r="F9" s="8" t="s">
        <v>15</v>
      </c>
      <c r="G9" s="9"/>
    </row>
    <row r="10" spans="2:7" ht="15.75" thickBot="1">
      <c r="B10" s="19" t="s">
        <v>16</v>
      </c>
      <c r="C10" s="20"/>
      <c r="D10" s="20"/>
      <c r="E10" s="21">
        <v>10</v>
      </c>
      <c r="F10" s="20" t="s">
        <v>17</v>
      </c>
      <c r="G10" s="22"/>
    </row>
    <row r="11" spans="2:7" ht="15">
      <c r="B11" s="23"/>
      <c r="G11" s="24"/>
    </row>
    <row r="12" spans="2:7" ht="15">
      <c r="B12" s="23"/>
      <c r="G12" s="24"/>
    </row>
    <row r="13" spans="1:10" s="27" customFormat="1" ht="15.75">
      <c r="A13" s="25" t="s">
        <v>18</v>
      </c>
      <c r="B13" s="26" t="s">
        <v>19</v>
      </c>
      <c r="C13" s="26"/>
      <c r="D13" s="26"/>
      <c r="E13" s="26"/>
      <c r="F13" s="26"/>
      <c r="G13" s="26"/>
      <c r="H13" s="26"/>
      <c r="I13" s="26"/>
      <c r="J13" s="26"/>
    </row>
    <row r="14" spans="2:7" ht="15">
      <c r="B14" s="23"/>
      <c r="G14" s="24"/>
    </row>
    <row r="15" spans="2:9" ht="15" customHeight="1">
      <c r="B15" s="28" t="s">
        <v>20</v>
      </c>
      <c r="C15" s="28"/>
      <c r="D15" s="28"/>
      <c r="E15" s="28"/>
      <c r="F15" s="28"/>
      <c r="G15" s="28"/>
      <c r="H15" s="28"/>
      <c r="I15" s="28"/>
    </row>
    <row r="16" spans="2:9" ht="15">
      <c r="B16" s="28"/>
      <c r="C16" s="28"/>
      <c r="D16" s="28"/>
      <c r="E16" s="28"/>
      <c r="F16" s="28"/>
      <c r="G16" s="28"/>
      <c r="H16" s="28"/>
      <c r="I16" s="28"/>
    </row>
    <row r="17" spans="2:9" ht="15">
      <c r="B17" s="29" t="s">
        <v>21</v>
      </c>
      <c r="C17" s="29"/>
      <c r="D17" s="29"/>
      <c r="E17" s="29"/>
      <c r="F17" s="29"/>
      <c r="G17" s="29"/>
      <c r="H17" s="29"/>
      <c r="I17" s="29"/>
    </row>
    <row r="18" spans="2:9" ht="15">
      <c r="B18" s="30" t="s">
        <v>22</v>
      </c>
      <c r="C18" s="30"/>
      <c r="D18" s="30"/>
      <c r="E18" s="30"/>
      <c r="F18" s="30"/>
      <c r="G18" s="30"/>
      <c r="H18" s="30"/>
      <c r="I18" s="30"/>
    </row>
    <row r="19" spans="2:7" ht="15">
      <c r="B19" s="23"/>
      <c r="G19" s="24"/>
    </row>
    <row r="20" spans="2:9" ht="15" customHeight="1">
      <c r="B20" s="31" t="s">
        <v>23</v>
      </c>
      <c r="C20" s="31" t="s">
        <v>24</v>
      </c>
      <c r="D20" s="31"/>
      <c r="F20" s="32" t="s">
        <v>25</v>
      </c>
      <c r="G20" s="32"/>
      <c r="H20" s="32"/>
      <c r="I20" s="32"/>
    </row>
    <row r="21" spans="2:9" ht="15">
      <c r="B21" s="33"/>
      <c r="C21" s="34" t="s">
        <v>26</v>
      </c>
      <c r="D21" s="34" t="s">
        <v>10</v>
      </c>
      <c r="F21" s="32"/>
      <c r="G21" s="32"/>
      <c r="H21" s="32"/>
      <c r="I21" s="32"/>
    </row>
    <row r="22" spans="2:9" ht="15">
      <c r="B22" s="33"/>
      <c r="C22" s="34" t="s">
        <v>27</v>
      </c>
      <c r="D22" s="35" t="s">
        <v>28</v>
      </c>
      <c r="F22" s="32"/>
      <c r="G22" s="32"/>
      <c r="H22" s="32"/>
      <c r="I22" s="32"/>
    </row>
    <row r="23" spans="1:9" ht="15">
      <c r="A23" s="36">
        <v>1</v>
      </c>
      <c r="B23" s="37"/>
      <c r="C23" s="38"/>
      <c r="D23" s="38"/>
      <c r="F23" s="39"/>
      <c r="G23" s="39"/>
      <c r="H23" s="39"/>
      <c r="I23" s="39"/>
    </row>
    <row r="24" spans="1:9" ht="15">
      <c r="A24" s="36">
        <v>2</v>
      </c>
      <c r="B24" s="36">
        <v>0.069</v>
      </c>
      <c r="C24" s="38">
        <f aca="true" t="shared" si="0" ref="C24:C37">+(B24-$E$7)/$E$6</f>
        <v>0.02674098466853815</v>
      </c>
      <c r="D24" s="38">
        <f aca="true" t="shared" si="1" ref="D24:D31">+C24/$E$10</f>
        <v>0.002674098466853815</v>
      </c>
      <c r="F24" s="39"/>
      <c r="G24" s="39"/>
      <c r="H24" s="39"/>
      <c r="I24" s="39"/>
    </row>
    <row r="25" spans="1:7" ht="15">
      <c r="A25" s="36">
        <v>3</v>
      </c>
      <c r="B25" s="36">
        <v>0.139</v>
      </c>
      <c r="C25" s="38">
        <f t="shared" si="0"/>
        <v>0.05829464478514364</v>
      </c>
      <c r="D25" s="38">
        <f t="shared" si="1"/>
        <v>0.005829464478514364</v>
      </c>
      <c r="G25" s="24"/>
    </row>
    <row r="26" spans="1:7" ht="15">
      <c r="A26" s="36">
        <v>4</v>
      </c>
      <c r="B26" s="36">
        <v>0.275</v>
      </c>
      <c r="C26" s="38">
        <f t="shared" si="0"/>
        <v>0.11959889872597715</v>
      </c>
      <c r="D26" s="38">
        <f t="shared" si="1"/>
        <v>0.011959889872597714</v>
      </c>
      <c r="G26" s="24"/>
    </row>
    <row r="27" spans="1:7" ht="15">
      <c r="A27" s="36">
        <v>5</v>
      </c>
      <c r="B27" s="36">
        <v>0.417</v>
      </c>
      <c r="C27" s="38">
        <f t="shared" si="0"/>
        <v>0.18360775210537683</v>
      </c>
      <c r="D27" s="38">
        <f t="shared" si="1"/>
        <v>0.018360775210537684</v>
      </c>
      <c r="G27" s="24"/>
    </row>
    <row r="28" spans="1:7" ht="15">
      <c r="A28" s="36">
        <v>6</v>
      </c>
      <c r="B28" s="36">
        <v>0.553</v>
      </c>
      <c r="C28" s="38">
        <f t="shared" si="0"/>
        <v>0.24491200604621036</v>
      </c>
      <c r="D28" s="38">
        <f t="shared" si="1"/>
        <v>0.024491200604621035</v>
      </c>
      <c r="G28" s="24"/>
    </row>
    <row r="29" spans="1:7" ht="15">
      <c r="A29" s="36">
        <v>7</v>
      </c>
      <c r="B29" s="36">
        <v>0.662</v>
      </c>
      <c r="C29" s="38">
        <f t="shared" si="0"/>
        <v>0.29404556251349606</v>
      </c>
      <c r="D29" s="38">
        <f t="shared" si="1"/>
        <v>0.029404556251349606</v>
      </c>
      <c r="G29" s="24"/>
    </row>
    <row r="30" spans="1:7" ht="15">
      <c r="A30" s="36">
        <v>8</v>
      </c>
      <c r="B30" s="36">
        <v>1.079</v>
      </c>
      <c r="C30" s="38">
        <f t="shared" si="0"/>
        <v>0.48201522349384585</v>
      </c>
      <c r="D30" s="38">
        <f t="shared" si="1"/>
        <v>0.04820152234938459</v>
      </c>
      <c r="G30" s="24"/>
    </row>
    <row r="31" spans="1:7" ht="15">
      <c r="A31" s="36">
        <v>9</v>
      </c>
      <c r="B31" s="36">
        <v>1.289</v>
      </c>
      <c r="C31" s="38">
        <f t="shared" si="0"/>
        <v>0.5766762038436622</v>
      </c>
      <c r="D31" s="38">
        <f t="shared" si="1"/>
        <v>0.05766762038436622</v>
      </c>
      <c r="G31" s="24"/>
    </row>
    <row r="32" spans="1:7" ht="15">
      <c r="A32" s="36">
        <v>10</v>
      </c>
      <c r="B32" s="36">
        <v>2.347</v>
      </c>
      <c r="C32" s="38">
        <f t="shared" si="0"/>
        <v>1.0535872381774996</v>
      </c>
      <c r="D32" s="38">
        <f aca="true" t="shared" si="2" ref="D32:D37">+C32/$E$9</f>
        <v>0.2633968095443749</v>
      </c>
      <c r="G32" s="24"/>
    </row>
    <row r="33" spans="1:7" ht="15">
      <c r="A33" s="36">
        <v>11</v>
      </c>
      <c r="B33" s="36">
        <v>3.585</v>
      </c>
      <c r="C33" s="38">
        <f t="shared" si="0"/>
        <v>1.6116362556683221</v>
      </c>
      <c r="D33" s="38">
        <f t="shared" si="2"/>
        <v>0.40290906391708053</v>
      </c>
      <c r="G33" s="24"/>
    </row>
    <row r="34" spans="1:7" ht="15">
      <c r="A34" s="36">
        <v>12</v>
      </c>
      <c r="B34" s="36">
        <v>4.165</v>
      </c>
      <c r="C34" s="38">
        <f t="shared" si="0"/>
        <v>1.8730808680630533</v>
      </c>
      <c r="D34" s="38">
        <f t="shared" si="2"/>
        <v>0.4682702170157633</v>
      </c>
      <c r="G34" s="24"/>
    </row>
    <row r="35" spans="1:7" ht="15">
      <c r="A35" s="36">
        <v>13</v>
      </c>
      <c r="B35" s="36">
        <v>4.715</v>
      </c>
      <c r="C35" s="38">
        <f t="shared" si="0"/>
        <v>2.1210024832649537</v>
      </c>
      <c r="D35" s="38">
        <f t="shared" si="2"/>
        <v>0.5302506208162384</v>
      </c>
      <c r="G35" s="24"/>
    </row>
    <row r="36" spans="1:7" ht="15">
      <c r="A36" s="36">
        <v>14</v>
      </c>
      <c r="B36" s="36">
        <v>6.095</v>
      </c>
      <c r="C36" s="38">
        <f t="shared" si="0"/>
        <v>2.7430603541351757</v>
      </c>
      <c r="D36" s="38">
        <f t="shared" si="2"/>
        <v>0.6857650885337939</v>
      </c>
      <c r="G36" s="24"/>
    </row>
    <row r="37" spans="1:7" ht="15">
      <c r="A37" s="36">
        <v>15</v>
      </c>
      <c r="B37" s="37">
        <v>6.86</v>
      </c>
      <c r="C37" s="38">
        <f t="shared" si="0"/>
        <v>3.0878967825523644</v>
      </c>
      <c r="D37" s="38">
        <f t="shared" si="2"/>
        <v>0.7719741956380911</v>
      </c>
      <c r="G37" s="24"/>
    </row>
    <row r="38" ht="15">
      <c r="G38" s="24"/>
    </row>
    <row r="39" ht="15">
      <c r="G39" s="24"/>
    </row>
    <row r="40" spans="1:10" ht="15.75">
      <c r="A40" s="25" t="s">
        <v>29</v>
      </c>
      <c r="B40" s="26" t="s">
        <v>30</v>
      </c>
      <c r="C40" s="26"/>
      <c r="D40" s="26"/>
      <c r="E40" s="26"/>
      <c r="F40" s="26"/>
      <c r="G40" s="26"/>
      <c r="H40" s="26"/>
      <c r="I40" s="26"/>
      <c r="J40" s="26"/>
    </row>
    <row r="41" ht="15">
      <c r="G41" s="24"/>
    </row>
    <row r="42" spans="2:9" ht="15" customHeight="1">
      <c r="B42" s="28" t="s">
        <v>31</v>
      </c>
      <c r="C42" s="28"/>
      <c r="D42" s="28"/>
      <c r="E42" s="28"/>
      <c r="F42" s="28"/>
      <c r="G42" s="28"/>
      <c r="H42" s="28"/>
      <c r="I42" s="28"/>
    </row>
    <row r="43" spans="2:9" ht="15" customHeight="1">
      <c r="B43" s="28"/>
      <c r="C43" s="28"/>
      <c r="D43" s="28"/>
      <c r="E43" s="28"/>
      <c r="F43" s="28"/>
      <c r="G43" s="28"/>
      <c r="H43" s="28"/>
      <c r="I43" s="28"/>
    </row>
    <row r="44" spans="2:9" ht="15">
      <c r="B44" s="28"/>
      <c r="C44" s="28"/>
      <c r="D44" s="28"/>
      <c r="E44" s="28"/>
      <c r="F44" s="28"/>
      <c r="G44" s="28"/>
      <c r="H44" s="28"/>
      <c r="I44" s="28"/>
    </row>
    <row r="45" ht="15">
      <c r="G45" s="24"/>
    </row>
    <row r="46" spans="2:7" ht="15">
      <c r="B46" s="31" t="s">
        <v>32</v>
      </c>
      <c r="C46" s="31"/>
      <c r="G46" s="24"/>
    </row>
    <row r="47" spans="2:7" ht="15">
      <c r="B47" s="40" t="s">
        <v>33</v>
      </c>
      <c r="C47" s="40" t="s">
        <v>34</v>
      </c>
      <c r="G47" s="24"/>
    </row>
    <row r="48" spans="2:7" ht="15">
      <c r="B48" s="40" t="s">
        <v>15</v>
      </c>
      <c r="C48" s="41" t="s">
        <v>35</v>
      </c>
      <c r="G48" s="24"/>
    </row>
    <row r="49" spans="1:7" ht="15">
      <c r="A49" s="42">
        <v>1</v>
      </c>
      <c r="B49" s="43"/>
      <c r="C49" s="44"/>
      <c r="G49" s="24"/>
    </row>
    <row r="50" spans="1:7" ht="15">
      <c r="A50" s="42">
        <v>2</v>
      </c>
      <c r="B50" s="43">
        <v>0.01</v>
      </c>
      <c r="C50" s="44">
        <f aca="true" t="shared" si="3" ref="C50:C63">+$E$4*B50/$E$9</f>
        <v>0.0125</v>
      </c>
      <c r="G50" s="24"/>
    </row>
    <row r="51" spans="1:7" ht="15">
      <c r="A51" s="42">
        <v>3</v>
      </c>
      <c r="B51" s="36">
        <v>0.02</v>
      </c>
      <c r="C51" s="44">
        <f t="shared" si="3"/>
        <v>0.025</v>
      </c>
      <c r="G51" s="24"/>
    </row>
    <row r="52" spans="1:7" ht="15">
      <c r="A52" s="42">
        <v>4</v>
      </c>
      <c r="B52" s="43">
        <v>0.04</v>
      </c>
      <c r="C52" s="44">
        <f t="shared" si="3"/>
        <v>0.05</v>
      </c>
      <c r="G52" s="24"/>
    </row>
    <row r="53" spans="1:7" ht="15">
      <c r="A53" s="42">
        <v>5</v>
      </c>
      <c r="B53" s="43">
        <v>0.06</v>
      </c>
      <c r="C53" s="44">
        <f t="shared" si="3"/>
        <v>0.075</v>
      </c>
      <c r="G53" s="24"/>
    </row>
    <row r="54" spans="1:7" ht="15">
      <c r="A54" s="42">
        <v>6</v>
      </c>
      <c r="B54" s="43">
        <v>0.08</v>
      </c>
      <c r="C54" s="37">
        <f t="shared" si="3"/>
        <v>0.1</v>
      </c>
      <c r="G54" s="24"/>
    </row>
    <row r="55" spans="1:7" ht="15">
      <c r="A55" s="42">
        <v>7</v>
      </c>
      <c r="B55" s="43">
        <v>0.1</v>
      </c>
      <c r="C55" s="37">
        <f t="shared" si="3"/>
        <v>0.125</v>
      </c>
      <c r="G55" s="24"/>
    </row>
    <row r="56" spans="1:7" ht="15">
      <c r="A56" s="42">
        <v>8</v>
      </c>
      <c r="B56" s="43">
        <v>0.15</v>
      </c>
      <c r="C56" s="37">
        <f t="shared" si="3"/>
        <v>0.1875</v>
      </c>
      <c r="G56" s="24"/>
    </row>
    <row r="57" spans="1:7" ht="15">
      <c r="A57" s="42">
        <v>9</v>
      </c>
      <c r="B57" s="43">
        <v>0.2</v>
      </c>
      <c r="C57" s="37">
        <f t="shared" si="3"/>
        <v>0.25</v>
      </c>
      <c r="G57" s="24"/>
    </row>
    <row r="58" spans="1:7" ht="15">
      <c r="A58" s="42">
        <v>10</v>
      </c>
      <c r="B58" s="43">
        <v>0.4</v>
      </c>
      <c r="C58" s="37">
        <f t="shared" si="3"/>
        <v>0.5</v>
      </c>
      <c r="G58" s="24"/>
    </row>
    <row r="59" spans="1:7" ht="15">
      <c r="A59" s="42">
        <v>11</v>
      </c>
      <c r="B59" s="43">
        <v>0.6</v>
      </c>
      <c r="C59" s="37">
        <f t="shared" si="3"/>
        <v>0.75</v>
      </c>
      <c r="G59" s="24"/>
    </row>
    <row r="60" spans="1:7" ht="15">
      <c r="A60" s="42">
        <v>12</v>
      </c>
      <c r="B60" s="43">
        <v>0.8</v>
      </c>
      <c r="C60" s="43">
        <f t="shared" si="3"/>
        <v>1</v>
      </c>
      <c r="G60" s="24"/>
    </row>
    <row r="61" spans="1:3" ht="15">
      <c r="A61" s="42">
        <v>13</v>
      </c>
      <c r="B61" s="43">
        <v>1</v>
      </c>
      <c r="C61" s="43">
        <f t="shared" si="3"/>
        <v>1.25</v>
      </c>
    </row>
    <row r="62" spans="1:10" ht="15">
      <c r="A62" s="42">
        <v>14</v>
      </c>
      <c r="B62" s="43">
        <v>1.5</v>
      </c>
      <c r="C62" s="43">
        <f t="shared" si="3"/>
        <v>1.875</v>
      </c>
      <c r="G62" s="45"/>
      <c r="H62" s="46"/>
      <c r="I62" s="47"/>
      <c r="J62" s="46"/>
    </row>
    <row r="63" spans="1:10" ht="15">
      <c r="A63" s="42">
        <v>15</v>
      </c>
      <c r="B63" s="43">
        <v>2</v>
      </c>
      <c r="C63" s="43">
        <f t="shared" si="3"/>
        <v>2.5</v>
      </c>
      <c r="H63" s="46"/>
      <c r="I63" s="47"/>
      <c r="J63" s="46"/>
    </row>
    <row r="64" spans="3:10" ht="15">
      <c r="C64" s="46"/>
      <c r="H64" s="46"/>
      <c r="I64" s="47"/>
      <c r="J64" s="46"/>
    </row>
    <row r="65" spans="2:10" ht="15">
      <c r="B65" s="24"/>
      <c r="C65" s="46"/>
      <c r="H65" s="46"/>
      <c r="I65" s="47"/>
      <c r="J65" s="46"/>
    </row>
    <row r="66" spans="1:10" ht="15.75">
      <c r="A66" s="25" t="s">
        <v>36</v>
      </c>
      <c r="B66" s="26" t="s">
        <v>37</v>
      </c>
      <c r="C66" s="26"/>
      <c r="D66" s="26"/>
      <c r="E66" s="26"/>
      <c r="F66" s="26"/>
      <c r="G66" s="26"/>
      <c r="H66" s="26"/>
      <c r="I66" s="26"/>
      <c r="J66" s="26"/>
    </row>
    <row r="67" spans="2:10" ht="15">
      <c r="B67" s="24"/>
      <c r="C67" s="46"/>
      <c r="H67" s="46"/>
      <c r="I67" s="47"/>
      <c r="J67" s="46"/>
    </row>
    <row r="68" spans="2:10" ht="15">
      <c r="B68" s="32" t="s">
        <v>38</v>
      </c>
      <c r="C68" s="32"/>
      <c r="D68" s="32"/>
      <c r="E68" s="32"/>
      <c r="F68" s="32"/>
      <c r="G68" s="32"/>
      <c r="H68" s="32"/>
      <c r="I68" s="32"/>
      <c r="J68" s="46"/>
    </row>
    <row r="69" spans="2:10" ht="15">
      <c r="B69" s="32"/>
      <c r="C69" s="32"/>
      <c r="D69" s="32"/>
      <c r="E69" s="32"/>
      <c r="F69" s="32"/>
      <c r="G69" s="32"/>
      <c r="H69" s="32"/>
      <c r="I69" s="32"/>
      <c r="J69" s="46"/>
    </row>
    <row r="70" spans="2:10" ht="15">
      <c r="B70" s="48" t="s">
        <v>39</v>
      </c>
      <c r="C70" s="48"/>
      <c r="D70" s="48"/>
      <c r="E70" s="48"/>
      <c r="F70" s="48"/>
      <c r="G70" s="48"/>
      <c r="H70" s="48"/>
      <c r="I70" s="48"/>
      <c r="J70" s="46"/>
    </row>
    <row r="71" spans="2:10" ht="15">
      <c r="B71" s="48"/>
      <c r="C71" s="48"/>
      <c r="D71" s="48"/>
      <c r="E71" s="48"/>
      <c r="F71" s="48"/>
      <c r="G71" s="48"/>
      <c r="H71" s="48"/>
      <c r="I71" s="48"/>
      <c r="J71" s="46"/>
    </row>
    <row r="72" spans="2:10" ht="15" customHeight="1">
      <c r="B72" s="48" t="s">
        <v>40</v>
      </c>
      <c r="C72" s="48"/>
      <c r="D72" s="48"/>
      <c r="E72" s="48"/>
      <c r="F72" s="48"/>
      <c r="G72" s="48"/>
      <c r="H72" s="48"/>
      <c r="I72" s="48"/>
      <c r="J72" s="46"/>
    </row>
    <row r="73" spans="2:10" ht="15">
      <c r="B73" s="48"/>
      <c r="C73" s="48"/>
      <c r="D73" s="48"/>
      <c r="E73" s="48"/>
      <c r="F73" s="48"/>
      <c r="G73" s="48"/>
      <c r="H73" s="48"/>
      <c r="I73" s="48"/>
      <c r="J73" s="46"/>
    </row>
    <row r="74" spans="2:10" ht="15">
      <c r="B74" s="48"/>
      <c r="C74" s="48"/>
      <c r="D74" s="48"/>
      <c r="E74" s="48"/>
      <c r="F74" s="48"/>
      <c r="G74" s="48"/>
      <c r="H74" s="48"/>
      <c r="I74" s="48"/>
      <c r="J74" s="46"/>
    </row>
    <row r="75" spans="2:10" ht="15">
      <c r="B75" s="48"/>
      <c r="C75" s="48"/>
      <c r="D75" s="48"/>
      <c r="E75" s="48"/>
      <c r="F75" s="48"/>
      <c r="G75" s="48"/>
      <c r="H75" s="48"/>
      <c r="I75" s="48"/>
      <c r="J75" s="46"/>
    </row>
    <row r="76" spans="2:10" ht="15" customHeight="1">
      <c r="B76" s="48" t="s">
        <v>41</v>
      </c>
      <c r="C76" s="48"/>
      <c r="D76" s="48"/>
      <c r="E76" s="48"/>
      <c r="F76" s="48"/>
      <c r="G76" s="48"/>
      <c r="H76" s="48"/>
      <c r="I76" s="48"/>
      <c r="J76" s="46"/>
    </row>
    <row r="77" spans="2:10" ht="15" customHeight="1">
      <c r="B77" s="48"/>
      <c r="C77" s="48"/>
      <c r="D77" s="48"/>
      <c r="E77" s="48"/>
      <c r="F77" s="48"/>
      <c r="G77" s="48"/>
      <c r="H77" s="48"/>
      <c r="I77" s="48"/>
      <c r="J77" s="46"/>
    </row>
    <row r="78" spans="2:10" s="49" customFormat="1" ht="55.5" customHeight="1">
      <c r="B78" s="28" t="s">
        <v>42</v>
      </c>
      <c r="C78" s="48"/>
      <c r="D78" s="48"/>
      <c r="E78" s="48"/>
      <c r="F78" s="48"/>
      <c r="G78" s="48"/>
      <c r="H78" s="48"/>
      <c r="I78" s="48"/>
      <c r="J78" s="50"/>
    </row>
    <row r="79" spans="2:10" ht="15">
      <c r="B79" s="48"/>
      <c r="C79" s="48"/>
      <c r="D79" s="48"/>
      <c r="E79" s="48"/>
      <c r="F79" s="48"/>
      <c r="G79" s="48"/>
      <c r="H79" s="48"/>
      <c r="I79" s="48"/>
      <c r="J79" s="46"/>
    </row>
    <row r="80" spans="2:10" ht="15">
      <c r="B80" s="24"/>
      <c r="C80" s="46"/>
      <c r="H80" s="46"/>
      <c r="I80" s="47"/>
      <c r="J80" s="46"/>
    </row>
    <row r="81" spans="2:10" ht="15">
      <c r="B81" s="40" t="s">
        <v>32</v>
      </c>
      <c r="C81" s="40" t="s">
        <v>24</v>
      </c>
      <c r="H81" s="46"/>
      <c r="I81" s="47"/>
      <c r="J81" s="46"/>
    </row>
    <row r="82" spans="2:10" ht="15">
      <c r="B82" s="40" t="s">
        <v>35</v>
      </c>
      <c r="C82" s="34" t="s">
        <v>28</v>
      </c>
      <c r="H82" s="46"/>
      <c r="I82" s="47"/>
      <c r="J82" s="46"/>
    </row>
    <row r="83" spans="1:10" ht="15">
      <c r="A83" s="42">
        <v>1</v>
      </c>
      <c r="B83" s="38"/>
      <c r="C83" s="51"/>
      <c r="H83" s="46"/>
      <c r="I83" s="47"/>
      <c r="J83" s="46"/>
    </row>
    <row r="84" spans="1:10" ht="15">
      <c r="A84" s="42">
        <v>2</v>
      </c>
      <c r="B84" s="44">
        <f aca="true" t="shared" si="4" ref="B84:B97">C50</f>
        <v>0.0125</v>
      </c>
      <c r="C84" s="52">
        <f aca="true" t="shared" si="5" ref="C84:C97">D24</f>
        <v>0.002674098466853815</v>
      </c>
      <c r="H84" s="46"/>
      <c r="I84" s="47"/>
      <c r="J84" s="46"/>
    </row>
    <row r="85" spans="1:10" ht="15">
      <c r="A85" s="42">
        <v>3</v>
      </c>
      <c r="B85" s="44">
        <f t="shared" si="4"/>
        <v>0.025</v>
      </c>
      <c r="C85" s="52">
        <f t="shared" si="5"/>
        <v>0.005829464478514364</v>
      </c>
      <c r="H85" s="46"/>
      <c r="I85" s="47"/>
      <c r="J85" s="46"/>
    </row>
    <row r="86" spans="1:10" ht="15">
      <c r="A86" s="42">
        <v>4</v>
      </c>
      <c r="B86" s="44">
        <f t="shared" si="4"/>
        <v>0.05</v>
      </c>
      <c r="C86" s="44">
        <f t="shared" si="5"/>
        <v>0.011959889872597714</v>
      </c>
      <c r="H86" s="46"/>
      <c r="I86" s="47"/>
      <c r="J86" s="46"/>
    </row>
    <row r="87" spans="1:10" ht="15">
      <c r="A87" s="42">
        <v>5</v>
      </c>
      <c r="B87" s="44">
        <f t="shared" si="4"/>
        <v>0.075</v>
      </c>
      <c r="C87" s="44">
        <f t="shared" si="5"/>
        <v>0.018360775210537684</v>
      </c>
      <c r="H87" s="46"/>
      <c r="I87" s="47"/>
      <c r="J87" s="46"/>
    </row>
    <row r="88" spans="1:10" ht="15">
      <c r="A88" s="42">
        <v>6</v>
      </c>
      <c r="B88" s="44">
        <f t="shared" si="4"/>
        <v>0.1</v>
      </c>
      <c r="C88" s="44">
        <f t="shared" si="5"/>
        <v>0.024491200604621035</v>
      </c>
      <c r="H88" s="46"/>
      <c r="I88" s="47"/>
      <c r="J88" s="46"/>
    </row>
    <row r="89" spans="1:10" ht="15">
      <c r="A89" s="42">
        <v>7</v>
      </c>
      <c r="B89" s="44">
        <f t="shared" si="4"/>
        <v>0.125</v>
      </c>
      <c r="C89" s="44">
        <f t="shared" si="5"/>
        <v>0.029404556251349606</v>
      </c>
      <c r="G89" s="45"/>
      <c r="H89" s="46"/>
      <c r="I89" s="47"/>
      <c r="J89" s="46"/>
    </row>
    <row r="90" spans="1:3" ht="15">
      <c r="A90" s="42">
        <v>8</v>
      </c>
      <c r="B90" s="44">
        <f t="shared" si="4"/>
        <v>0.1875</v>
      </c>
      <c r="C90" s="44">
        <f t="shared" si="5"/>
        <v>0.04820152234938459</v>
      </c>
    </row>
    <row r="91" spans="1:3" ht="15">
      <c r="A91" s="42">
        <v>9</v>
      </c>
      <c r="B91" s="44">
        <f t="shared" si="4"/>
        <v>0.25</v>
      </c>
      <c r="C91" s="44">
        <f t="shared" si="5"/>
        <v>0.05766762038436622</v>
      </c>
    </row>
    <row r="92" spans="1:10" ht="15">
      <c r="A92" s="42">
        <v>10</v>
      </c>
      <c r="B92" s="44">
        <f t="shared" si="4"/>
        <v>0.5</v>
      </c>
      <c r="C92" s="37">
        <f t="shared" si="5"/>
        <v>0.2633968095443749</v>
      </c>
      <c r="I92" s="53"/>
      <c r="J92" s="46"/>
    </row>
    <row r="93" spans="1:10" ht="15">
      <c r="A93" s="42">
        <v>11</v>
      </c>
      <c r="B93" s="44">
        <f t="shared" si="4"/>
        <v>0.75</v>
      </c>
      <c r="C93" s="37">
        <f t="shared" si="5"/>
        <v>0.40290906391708053</v>
      </c>
      <c r="I93" s="24"/>
      <c r="J93" s="46"/>
    </row>
    <row r="94" spans="1:10" ht="15">
      <c r="A94" s="42">
        <v>12</v>
      </c>
      <c r="B94" s="44">
        <f t="shared" si="4"/>
        <v>1</v>
      </c>
      <c r="C94" s="37">
        <f t="shared" si="5"/>
        <v>0.4682702170157633</v>
      </c>
      <c r="I94" s="24"/>
      <c r="J94" s="46"/>
    </row>
    <row r="95" spans="1:10" ht="15">
      <c r="A95" s="42">
        <v>13</v>
      </c>
      <c r="B95" s="44">
        <f t="shared" si="4"/>
        <v>1.25</v>
      </c>
      <c r="C95" s="37">
        <f t="shared" si="5"/>
        <v>0.5302506208162384</v>
      </c>
      <c r="I95" s="24"/>
      <c r="J95" s="46"/>
    </row>
    <row r="96" spans="1:10" ht="15">
      <c r="A96" s="42">
        <v>14</v>
      </c>
      <c r="B96" s="44">
        <f t="shared" si="4"/>
        <v>1.875</v>
      </c>
      <c r="C96" s="37">
        <f t="shared" si="5"/>
        <v>0.6857650885337939</v>
      </c>
      <c r="I96" s="24"/>
      <c r="J96" s="46"/>
    </row>
    <row r="97" spans="1:10" ht="15">
      <c r="A97" s="42">
        <v>15</v>
      </c>
      <c r="B97" s="44">
        <f t="shared" si="4"/>
        <v>2.5</v>
      </c>
      <c r="C97" s="37">
        <f t="shared" si="5"/>
        <v>0.7719741956380911</v>
      </c>
      <c r="I97" s="24"/>
      <c r="J97" s="46"/>
    </row>
    <row r="98" spans="9:10" ht="15">
      <c r="I98" s="24"/>
      <c r="J98" s="46"/>
    </row>
    <row r="99" spans="2:10" ht="15" customHeight="1">
      <c r="B99" s="54" t="s">
        <v>43</v>
      </c>
      <c r="C99" s="55" t="s">
        <v>44</v>
      </c>
      <c r="I99" s="24"/>
      <c r="J99" s="46"/>
    </row>
    <row r="100" spans="2:10" ht="15">
      <c r="B100" s="56"/>
      <c r="C100" s="55"/>
      <c r="I100" s="24"/>
      <c r="J100" s="46"/>
    </row>
    <row r="101" spans="2:10" ht="15">
      <c r="B101" s="56"/>
      <c r="C101" s="55"/>
      <c r="I101" s="24"/>
      <c r="J101" s="46"/>
    </row>
    <row r="102" spans="2:10" ht="15">
      <c r="B102" s="57"/>
      <c r="C102" s="55"/>
      <c r="I102" s="24"/>
      <c r="J102" s="46"/>
    </row>
    <row r="103" spans="9:10" ht="15">
      <c r="I103" s="24"/>
      <c r="J103" s="46"/>
    </row>
    <row r="104" spans="2:10" ht="15" customHeight="1">
      <c r="B104" s="58" t="s">
        <v>45</v>
      </c>
      <c r="C104" s="58" t="s">
        <v>46</v>
      </c>
      <c r="I104" s="24"/>
      <c r="J104" s="46"/>
    </row>
    <row r="105" spans="2:10" ht="18" customHeight="1">
      <c r="B105" s="58"/>
      <c r="C105" s="58"/>
      <c r="E105" s="59" t="s">
        <v>47</v>
      </c>
      <c r="F105" s="59"/>
      <c r="G105" s="59"/>
      <c r="H105" s="59"/>
      <c r="I105" s="59"/>
      <c r="J105" s="60"/>
    </row>
    <row r="106" spans="2:10" ht="15">
      <c r="B106" s="58"/>
      <c r="C106" s="58"/>
      <c r="D106" s="61"/>
      <c r="E106" s="59"/>
      <c r="F106" s="59"/>
      <c r="G106" s="59"/>
      <c r="H106" s="59"/>
      <c r="I106" s="59"/>
      <c r="J106" s="60"/>
    </row>
    <row r="107" spans="2:10" ht="15">
      <c r="B107" s="58"/>
      <c r="C107" s="58"/>
      <c r="D107" s="61"/>
      <c r="E107" s="59"/>
      <c r="F107" s="59"/>
      <c r="G107" s="59"/>
      <c r="H107" s="59"/>
      <c r="I107" s="59"/>
      <c r="J107" s="60"/>
    </row>
    <row r="108" spans="2:10" ht="15">
      <c r="B108" s="58"/>
      <c r="C108" s="58"/>
      <c r="D108" s="61"/>
      <c r="E108" s="59"/>
      <c r="F108" s="59"/>
      <c r="G108" s="59"/>
      <c r="H108" s="59"/>
      <c r="I108" s="59"/>
      <c r="J108" s="60"/>
    </row>
    <row r="109" spans="2:10" ht="15">
      <c r="B109" s="58"/>
      <c r="C109" s="58"/>
      <c r="D109" s="61"/>
      <c r="E109" s="59"/>
      <c r="F109" s="59"/>
      <c r="G109" s="59"/>
      <c r="H109" s="59"/>
      <c r="I109" s="59"/>
      <c r="J109" s="60"/>
    </row>
    <row r="110" spans="2:10" ht="15">
      <c r="B110" s="62"/>
      <c r="C110" s="62"/>
      <c r="D110" s="63"/>
      <c r="E110" s="59"/>
      <c r="F110" s="59"/>
      <c r="G110" s="59"/>
      <c r="H110" s="59"/>
      <c r="I110" s="59"/>
      <c r="J110" s="63"/>
    </row>
    <row r="111" spans="2:10" ht="15">
      <c r="B111" s="62"/>
      <c r="C111" s="62"/>
      <c r="D111" s="63"/>
      <c r="E111" s="59"/>
      <c r="F111" s="59"/>
      <c r="G111" s="59"/>
      <c r="H111" s="59"/>
      <c r="I111" s="59"/>
      <c r="J111" s="63"/>
    </row>
    <row r="112" spans="2:10" ht="15">
      <c r="B112" s="62"/>
      <c r="C112" s="62"/>
      <c r="D112" s="63"/>
      <c r="E112" s="59"/>
      <c r="F112" s="59"/>
      <c r="G112" s="59"/>
      <c r="H112" s="59"/>
      <c r="I112" s="59"/>
      <c r="J112" s="63"/>
    </row>
    <row r="113" spans="9:10" ht="15">
      <c r="I113" s="53"/>
      <c r="J113" s="46"/>
    </row>
    <row r="114" spans="1:10" ht="15.75">
      <c r="A114" s="25" t="s">
        <v>48</v>
      </c>
      <c r="B114" s="26" t="s">
        <v>49</v>
      </c>
      <c r="C114" s="26"/>
      <c r="D114" s="26"/>
      <c r="E114" s="26"/>
      <c r="F114" s="26"/>
      <c r="G114" s="26"/>
      <c r="H114" s="26"/>
      <c r="I114" s="26"/>
      <c r="J114" s="26"/>
    </row>
    <row r="116" spans="2:9" ht="49.5" customHeight="1">
      <c r="B116" s="64" t="s">
        <v>50</v>
      </c>
      <c r="C116" s="64"/>
      <c r="D116" s="64"/>
      <c r="E116" s="64"/>
      <c r="F116" s="64"/>
      <c r="G116" s="64"/>
      <c r="H116" s="64"/>
      <c r="I116" s="64"/>
    </row>
    <row r="117" spans="2:9" ht="39.75" customHeight="1">
      <c r="B117" s="64" t="s">
        <v>51</v>
      </c>
      <c r="C117" s="64"/>
      <c r="D117" s="64"/>
      <c r="E117" s="64"/>
      <c r="F117" s="64"/>
      <c r="G117" s="64"/>
      <c r="H117" s="64"/>
      <c r="I117" s="64"/>
    </row>
    <row r="118" spans="2:9" ht="15">
      <c r="B118" s="65" t="s">
        <v>52</v>
      </c>
      <c r="C118" s="65"/>
      <c r="D118" s="65"/>
      <c r="E118" s="65"/>
      <c r="F118" s="65"/>
      <c r="G118" s="65"/>
      <c r="H118" s="65"/>
      <c r="I118" s="65"/>
    </row>
    <row r="119" spans="2:9" ht="34.5" customHeight="1">
      <c r="B119" s="66" t="s">
        <v>53</v>
      </c>
      <c r="C119" s="48"/>
      <c r="D119" s="48"/>
      <c r="E119" s="48"/>
      <c r="F119" s="48"/>
      <c r="G119" s="48"/>
      <c r="H119" s="48"/>
      <c r="I119" s="48"/>
    </row>
    <row r="120" spans="2:9" ht="34.5" customHeight="1">
      <c r="B120" s="66" t="s">
        <v>54</v>
      </c>
      <c r="C120" s="48"/>
      <c r="D120" s="48"/>
      <c r="E120" s="48"/>
      <c r="F120" s="48"/>
      <c r="G120" s="48"/>
      <c r="H120" s="48"/>
      <c r="I120" s="48"/>
    </row>
    <row r="121" spans="2:9" ht="21.75" customHeight="1">
      <c r="B121" s="66" t="s">
        <v>55</v>
      </c>
      <c r="C121" s="48"/>
      <c r="D121" s="48"/>
      <c r="E121" s="48"/>
      <c r="F121" s="48"/>
      <c r="G121" s="48"/>
      <c r="H121" s="48"/>
      <c r="I121" s="48"/>
    </row>
    <row r="123" spans="2:3" ht="15">
      <c r="B123" s="40" t="s">
        <v>32</v>
      </c>
      <c r="C123" s="40" t="s">
        <v>24</v>
      </c>
    </row>
    <row r="124" spans="2:3" ht="15">
      <c r="B124" s="40" t="s">
        <v>56</v>
      </c>
      <c r="C124" s="34" t="s">
        <v>57</v>
      </c>
    </row>
    <row r="125" spans="1:3" ht="15">
      <c r="A125" s="42">
        <v>1</v>
      </c>
      <c r="B125" s="38"/>
      <c r="C125" s="51"/>
    </row>
    <row r="126" spans="1:3" ht="15">
      <c r="A126" s="42">
        <v>2</v>
      </c>
      <c r="B126" s="43">
        <f aca="true" t="shared" si="6" ref="B126:C139">1/B84</f>
        <v>80</v>
      </c>
      <c r="C126" s="43">
        <f t="shared" si="6"/>
        <v>373.95780761077975</v>
      </c>
    </row>
    <row r="127" spans="1:3" ht="15">
      <c r="A127" s="42">
        <v>3</v>
      </c>
      <c r="B127" s="43">
        <f t="shared" si="6"/>
        <v>40</v>
      </c>
      <c r="C127" s="43">
        <f t="shared" si="6"/>
        <v>171.54234384405228</v>
      </c>
    </row>
    <row r="128" spans="1:3" ht="15">
      <c r="A128" s="42">
        <v>4</v>
      </c>
      <c r="B128" s="43">
        <f t="shared" si="6"/>
        <v>20</v>
      </c>
      <c r="C128" s="43">
        <f t="shared" si="6"/>
        <v>83.61281003859258</v>
      </c>
    </row>
    <row r="129" spans="1:3" ht="15">
      <c r="A129" s="42">
        <v>5</v>
      </c>
      <c r="B129" s="43">
        <f t="shared" si="6"/>
        <v>13.333333333333334</v>
      </c>
      <c r="C129" s="43">
        <f t="shared" si="6"/>
        <v>54.46393131734853</v>
      </c>
    </row>
    <row r="130" spans="1:3" ht="15">
      <c r="A130" s="42">
        <v>6</v>
      </c>
      <c r="B130" s="43">
        <f t="shared" si="6"/>
        <v>10</v>
      </c>
      <c r="C130" s="43">
        <f t="shared" si="6"/>
        <v>40.83099134843224</v>
      </c>
    </row>
    <row r="131" spans="1:3" ht="15">
      <c r="A131" s="42">
        <v>7</v>
      </c>
      <c r="B131" s="43">
        <f t="shared" si="6"/>
        <v>8</v>
      </c>
      <c r="C131" s="43">
        <f t="shared" si="6"/>
        <v>34.00833501624777</v>
      </c>
    </row>
    <row r="132" spans="1:3" ht="15">
      <c r="A132" s="42">
        <v>8</v>
      </c>
      <c r="B132" s="43">
        <f t="shared" si="6"/>
        <v>5.333333333333333</v>
      </c>
      <c r="C132" s="43">
        <f t="shared" si="6"/>
        <v>20.74623271753921</v>
      </c>
    </row>
    <row r="133" spans="1:3" ht="15">
      <c r="A133" s="42">
        <v>9</v>
      </c>
      <c r="B133" s="43">
        <f t="shared" si="6"/>
        <v>4</v>
      </c>
      <c r="C133" s="43">
        <f t="shared" si="6"/>
        <v>17.340753673115</v>
      </c>
    </row>
    <row r="134" spans="1:3" ht="15">
      <c r="A134" s="42">
        <v>10</v>
      </c>
      <c r="B134" s="43">
        <f t="shared" si="6"/>
        <v>2</v>
      </c>
      <c r="C134" s="43">
        <f t="shared" si="6"/>
        <v>3.7965531994476507</v>
      </c>
    </row>
    <row r="135" spans="1:3" ht="15">
      <c r="A135" s="42">
        <v>11</v>
      </c>
      <c r="B135" s="43">
        <f t="shared" si="6"/>
        <v>1.3333333333333333</v>
      </c>
      <c r="C135" s="43">
        <f t="shared" si="6"/>
        <v>2.481949624756523</v>
      </c>
    </row>
    <row r="136" spans="1:3" ht="15">
      <c r="A136" s="42">
        <v>12</v>
      </c>
      <c r="B136" s="43">
        <f t="shared" si="6"/>
        <v>1</v>
      </c>
      <c r="C136" s="43">
        <f t="shared" si="6"/>
        <v>2.1355191162335596</v>
      </c>
    </row>
    <row r="137" spans="1:3" ht="15">
      <c r="A137" s="42">
        <v>13</v>
      </c>
      <c r="B137" s="43">
        <f t="shared" si="6"/>
        <v>0.8</v>
      </c>
      <c r="C137" s="43">
        <f t="shared" si="6"/>
        <v>1.8859006679910255</v>
      </c>
    </row>
    <row r="138" spans="1:3" ht="15">
      <c r="A138" s="42">
        <v>14</v>
      </c>
      <c r="B138" s="43">
        <f t="shared" si="6"/>
        <v>0.5333333333333333</v>
      </c>
      <c r="C138" s="43">
        <f t="shared" si="6"/>
        <v>1.458225297146664</v>
      </c>
    </row>
    <row r="139" spans="1:3" ht="15">
      <c r="A139" s="42">
        <v>15</v>
      </c>
      <c r="B139" s="43">
        <f t="shared" si="6"/>
        <v>0.4</v>
      </c>
      <c r="C139" s="43">
        <f t="shared" si="6"/>
        <v>1.295380086083615</v>
      </c>
    </row>
    <row r="141" spans="2:3" ht="15">
      <c r="B141" s="36" t="s">
        <v>8</v>
      </c>
      <c r="C141" s="37">
        <f>SLOPE(C126:C139,B126:B139)</f>
        <v>4.641140199398316</v>
      </c>
    </row>
    <row r="142" spans="2:3" ht="15">
      <c r="B142" s="36" t="s">
        <v>11</v>
      </c>
      <c r="C142" s="44">
        <f>INTERCEPT(C126:C139,B126:B139)</f>
        <v>-4.078489024515179</v>
      </c>
    </row>
    <row r="144" spans="2:3" ht="18">
      <c r="B144" s="67" t="s">
        <v>58</v>
      </c>
      <c r="C144" s="68">
        <f>1/C142</f>
        <v>-0.24518884174731176</v>
      </c>
    </row>
    <row r="145" spans="2:3" ht="18">
      <c r="B145" s="67" t="s">
        <v>59</v>
      </c>
      <c r="C145" s="68">
        <f>+C141*C144</f>
        <v>-1.1379557898773605</v>
      </c>
    </row>
  </sheetData>
  <sheetProtection/>
  <mergeCells count="32">
    <mergeCell ref="B121:I121"/>
    <mergeCell ref="B114:J114"/>
    <mergeCell ref="B116:I116"/>
    <mergeCell ref="B117:I117"/>
    <mergeCell ref="B118:I118"/>
    <mergeCell ref="B119:I119"/>
    <mergeCell ref="B120:I120"/>
    <mergeCell ref="B76:I77"/>
    <mergeCell ref="B78:I79"/>
    <mergeCell ref="B99:B102"/>
    <mergeCell ref="C99:C102"/>
    <mergeCell ref="B104:B109"/>
    <mergeCell ref="C104:C109"/>
    <mergeCell ref="E105:I112"/>
    <mergeCell ref="B42:I44"/>
    <mergeCell ref="B46:C46"/>
    <mergeCell ref="B66:J66"/>
    <mergeCell ref="B68:I69"/>
    <mergeCell ref="B70:I71"/>
    <mergeCell ref="B72:I75"/>
    <mergeCell ref="B17:I17"/>
    <mergeCell ref="B18:I18"/>
    <mergeCell ref="B20:B22"/>
    <mergeCell ref="C20:D20"/>
    <mergeCell ref="F20:I22"/>
    <mergeCell ref="B40:J40"/>
    <mergeCell ref="A1:J1"/>
    <mergeCell ref="B6:C7"/>
    <mergeCell ref="F6:F7"/>
    <mergeCell ref="G6:G7"/>
    <mergeCell ref="B13:J13"/>
    <mergeCell ref="B15:I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2016-11-30T15:33:15Z</dcterms:created>
  <dcterms:modified xsi:type="dcterms:W3CDTF">2016-11-30T15:34:36Z</dcterms:modified>
  <cp:category/>
  <cp:version/>
  <cp:contentType/>
  <cp:contentStatus/>
</cp:coreProperties>
</file>